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760" activeTab="1"/>
  </bookViews>
  <sheets>
    <sheet name="Φύλλο1" sheetId="1" r:id="rId1"/>
    <sheet name="Φύλλο2" sheetId="2" r:id="rId2"/>
    <sheet name="Φύλλο3" sheetId="3" r:id="rId3"/>
    <sheet name="Φύλλο4" sheetId="4" r:id="rId4"/>
    <sheet name="Φύλλο5" sheetId="5" r:id="rId5"/>
  </sheets>
  <definedNames/>
  <calcPr fullCalcOnLoad="1"/>
</workbook>
</file>

<file path=xl/sharedStrings.xml><?xml version="1.0" encoding="utf-8"?>
<sst xmlns="http://schemas.openxmlformats.org/spreadsheetml/2006/main" count="590" uniqueCount="255">
  <si>
    <t>Ενδεικτικός Προϋπολογισμός Τροφίμων</t>
  </si>
  <si>
    <t xml:space="preserve">ΚΑΤΗΓΟΡΙΑ 1: ΕΙΔΗ ΑΡΤΟΠΟΙΕΙΟΥ </t>
  </si>
  <si>
    <t>ΓΙΑ ΣΙΤΙΣΗ ΠΑΙΔΙΚΩΝ ΣΤΑΘΜΩΝ</t>
  </si>
  <si>
    <t>ΕΙΔΟΣ ΠΕΡΙΓΡΑΦΗ</t>
  </si>
  <si>
    <t>ΣΥΣΚ</t>
  </si>
  <si>
    <t>ΠΟΣ.</t>
  </si>
  <si>
    <t>Φ.Π.Α.</t>
  </si>
  <si>
    <t>ΤΙΜΗ ΜΟΝΑΔΑΣ</t>
  </si>
  <si>
    <t xml:space="preserve">ΣΥΝΟΛΟ </t>
  </si>
  <si>
    <t>ΣΥΝΟΛΌ ΜΕ ΦΠΑ</t>
  </si>
  <si>
    <t xml:space="preserve">ΔΕ ΔΕΛΒΙΝΑΚΙΟΥ  Άρτος χωριάτικος  </t>
  </si>
  <si>
    <t>ΚΙΛΟ</t>
  </si>
  <si>
    <t xml:space="preserve">ΔΕ ΑΝΩ ΚΑΛΑΜΑ  Άρτος χωριάτικος  </t>
  </si>
  <si>
    <t xml:space="preserve">ΔΕ ΚΑΛΠΑΚΙΟΥ Άρτος χωριάτικος </t>
  </si>
  <si>
    <t xml:space="preserve">ΔΕ ΚΕΦΑΛΟΒΡΥΣΟΥ Άρτος χωριάτικος  </t>
  </si>
  <si>
    <t>ΣΥΝΟΛΟ</t>
  </si>
  <si>
    <t xml:space="preserve">ΚΑΤΗΓΟΡΙΑ 2: ΕΙΔΗ ΟΠΩΡΟΠΩΛΕΙΟΥ </t>
  </si>
  <si>
    <t>Α)ΣΙΤΙΣΗ ΠΑΙΔΙΚΩΝ ΣΤΑΘΜΩΝ</t>
  </si>
  <si>
    <t>α/α</t>
  </si>
  <si>
    <t>Φ.Π.Α</t>
  </si>
  <si>
    <t>kg</t>
  </si>
  <si>
    <t xml:space="preserve">αγγούρια </t>
  </si>
  <si>
    <t>τεμ</t>
  </si>
  <si>
    <t xml:space="preserve">καρότα </t>
  </si>
  <si>
    <t>μαϊδανό</t>
  </si>
  <si>
    <t>ματσάκι</t>
  </si>
  <si>
    <t>μήλα</t>
  </si>
  <si>
    <t>μπανάνες</t>
  </si>
  <si>
    <t>πιπεριές για γεμιστά</t>
  </si>
  <si>
    <t>πορτοκάλια</t>
  </si>
  <si>
    <t xml:space="preserve">σαλάτα μαρούλι </t>
  </si>
  <si>
    <t>σέλινο</t>
  </si>
  <si>
    <t>τομάτες</t>
  </si>
  <si>
    <t xml:space="preserve">κολοκυθάκια </t>
  </si>
  <si>
    <t>σκόρδα</t>
  </si>
  <si>
    <t>λεμόνια</t>
  </si>
  <si>
    <t xml:space="preserve">πιπεριές μακριές </t>
  </si>
  <si>
    <t>πεπόνια</t>
  </si>
  <si>
    <t>καρπούζια</t>
  </si>
  <si>
    <t>αχλάδια</t>
  </si>
  <si>
    <t>σπανάκι</t>
  </si>
  <si>
    <t>κεράσια</t>
  </si>
  <si>
    <t>ροδάκινα</t>
  </si>
  <si>
    <t>βερύκοκα</t>
  </si>
  <si>
    <t>κουνουπίδι</t>
  </si>
  <si>
    <t>δυόσμος</t>
  </si>
  <si>
    <t>σέσκουλα</t>
  </si>
  <si>
    <t>άνιθος</t>
  </si>
  <si>
    <t>πράσσα</t>
  </si>
  <si>
    <t>νεκταρίνια</t>
  </si>
  <si>
    <t>Β)ΣΙΤΙΣΗ  ΚΗΦΗ</t>
  </si>
  <si>
    <t>πατάτες</t>
  </si>
  <si>
    <t>κρεμύδια ξερά</t>
  </si>
  <si>
    <t>καρότα</t>
  </si>
  <si>
    <t>τεμ.</t>
  </si>
  <si>
    <t>ΚΑΤΗΓΟΡΙΑ 3: ΕΙΔΗ ΚΡΕΟΠΩΛΕΙΟΥ</t>
  </si>
  <si>
    <t>μπούτι κοτόπουλο</t>
  </si>
  <si>
    <t>κοτόπουλο νωπό εγχώριο</t>
  </si>
  <si>
    <t>Β)ΣΙΤΙΣΗ ΚΗΦΗ</t>
  </si>
  <si>
    <t>ΚΑΤΗΓΟΡΙΑ 4: ΕΙΔΗ ΠΑΝΤΟΠΩΛΕΙΟΥ</t>
  </si>
  <si>
    <t>μαργαρίνη (τύπου βιτάμ) 250gr</t>
  </si>
  <si>
    <t>φυτίνη 400γρ</t>
  </si>
  <si>
    <t xml:space="preserve">ελαιόλαδο παρθένο 5λίτρων </t>
  </si>
  <si>
    <t xml:space="preserve">αραβοσιτέλαιο  5λίτρου </t>
  </si>
  <si>
    <t>ζάχαρη 1κιλού</t>
  </si>
  <si>
    <t>μπεσαμέλ 174γρ</t>
  </si>
  <si>
    <t xml:space="preserve">γάλα πλήρες 2λίτρων </t>
  </si>
  <si>
    <t>φρυγανιέσ 250γρ</t>
  </si>
  <si>
    <t>τυρί φέτα σε άλμη 1kg</t>
  </si>
  <si>
    <t>ΤΟΜΑΤΟΠΟΛΤΌΣ 500ΜΛ</t>
  </si>
  <si>
    <t>πελτέσ 200γρ</t>
  </si>
  <si>
    <t>γάλα πλήρες 1lt</t>
  </si>
  <si>
    <t>φακές ψιλέσ 500γρ</t>
  </si>
  <si>
    <t>μακαρόνια Νο 6 500γρ</t>
  </si>
  <si>
    <t>γάλα εβαπορέ 410γρ</t>
  </si>
  <si>
    <t>μακαρόνια Νο 10 500γρ</t>
  </si>
  <si>
    <t>φασόλια μέτρια  500γρ</t>
  </si>
  <si>
    <t>κριθαράκι μέτριο  500γρ</t>
  </si>
  <si>
    <t>μαρμελάδα φράουλα 370γρ</t>
  </si>
  <si>
    <t>πραλίνα φουντουκιού 600γρ</t>
  </si>
  <si>
    <t xml:space="preserve">γιαούρτι πρόβειο 200γρ </t>
  </si>
  <si>
    <t>ελιέσ χύμα</t>
  </si>
  <si>
    <t>κιλο</t>
  </si>
  <si>
    <t>κεφαλοτύρι</t>
  </si>
  <si>
    <t>μακαρόνι κοφτό 500γρ</t>
  </si>
  <si>
    <t>κιλό</t>
  </si>
  <si>
    <t xml:space="preserve">κρέμα γάλακτος 250γρ </t>
  </si>
  <si>
    <t>μακαρόνια Νο2 500γρ</t>
  </si>
  <si>
    <t>μαρμελαδα ροδακινο 370 γρ</t>
  </si>
  <si>
    <t>ρύζι χύμα νυχάκι</t>
  </si>
  <si>
    <t>τυρι γκουντα σε φετες 250γρ</t>
  </si>
  <si>
    <t>ψωμι τοστ  700γρ</t>
  </si>
  <si>
    <t>αλευρι 1κιλο</t>
  </si>
  <si>
    <t>φαρινα  500γρ</t>
  </si>
  <si>
    <t>γίγαντες 500 γρ.</t>
  </si>
  <si>
    <t>δημητριακά</t>
  </si>
  <si>
    <t>χυλοπίτες 500 γρ.</t>
  </si>
  <si>
    <t>μπισκότα πτί μπερ</t>
  </si>
  <si>
    <t>ζαμπόν γαλοπούλας σε φέτες 250γρ.</t>
  </si>
  <si>
    <t>μαργαρίνη τύπου βιτάμ 250γρ.</t>
  </si>
  <si>
    <t>φυτίνη  400 γρ</t>
  </si>
  <si>
    <t>ελαιόλαδο παρθένο 5 λίτρων</t>
  </si>
  <si>
    <t>αραβοσιτέλαιο 5 λίτρων</t>
  </si>
  <si>
    <t>ζάχαρη 1 κιλού</t>
  </si>
  <si>
    <t>μπεσαμέλ 174 γρ</t>
  </si>
  <si>
    <t>φρυγανιές 250 γρ.</t>
  </si>
  <si>
    <t>τυρί φέτα σε άλμη 1 κιλού</t>
  </si>
  <si>
    <t>τοματοπολτός 500 ml</t>
  </si>
  <si>
    <t>πελτές 200 γρ</t>
  </si>
  <si>
    <t>φακές ψιλές 500 γρ</t>
  </si>
  <si>
    <t>μακαρόνια Νο 6 500 γρ</t>
  </si>
  <si>
    <t>γαλα εβαπορέ 410 γρ</t>
  </si>
  <si>
    <t>μακαρόνια Νο 10 500 γρ</t>
  </si>
  <si>
    <t>φασόλια μέτρια 500 γρ</t>
  </si>
  <si>
    <t>κριθαράκι μέτριο 500 γρ</t>
  </si>
  <si>
    <t>μαρμελάδα φράουλα 370 γρ</t>
  </si>
  <si>
    <t>γιαούρτι πρόβειο 200 γρ</t>
  </si>
  <si>
    <t xml:space="preserve">ελιές χύμα </t>
  </si>
  <si>
    <t>κακάο 1 κιλού</t>
  </si>
  <si>
    <t>μακαρόνι κοφτό 500 γρ</t>
  </si>
  <si>
    <t>μακαρόνια Νο 2 500 γρ</t>
  </si>
  <si>
    <t>μαρμελάδα ροδάκινο 370 γρ</t>
  </si>
  <si>
    <t>τυρί γκούντα σε φέτες 250 γρ</t>
  </si>
  <si>
    <t>ψωμί τόστ 700 γρ</t>
  </si>
  <si>
    <t>φαρίνα 500 γρ</t>
  </si>
  <si>
    <t>γίγαντες 500 γρ</t>
  </si>
  <si>
    <t>καφές ελληνικός</t>
  </si>
  <si>
    <t>χυλοπίτες 500 γρ</t>
  </si>
  <si>
    <t>ζαμπόν γαλοπούλας σε φετες 250 γρ</t>
  </si>
  <si>
    <t>καρυδόψιχα</t>
  </si>
  <si>
    <t>ΜΟΝΑΔΑ</t>
  </si>
  <si>
    <t>ΜΕΤΡΗΣΗΣ</t>
  </si>
  <si>
    <t>ΠΟΣΟΤΗΤΑ</t>
  </si>
  <si>
    <t>ΤΙΜΗ ΜΟΝ.</t>
  </si>
  <si>
    <t>ΣΥΝΟΛΟ ΧΩΡΙΣ Φ.Π.Α.</t>
  </si>
  <si>
    <t xml:space="preserve"> ΜΕ Φ.Π.Α.</t>
  </si>
  <si>
    <t>ΠΑΤΑΤΕΣ</t>
  </si>
  <si>
    <t>ΚΙΛΑ</t>
  </si>
  <si>
    <t>ΚΟΛΟΚΥΘΙΑ</t>
  </si>
  <si>
    <t>ΚΡΕΜΜΥΔΙΑ ΞΕΡΑ</t>
  </si>
  <si>
    <t>ΚΑΡΟΤΑ</t>
  </si>
  <si>
    <t>ΣΕΛΗΝΟ</t>
  </si>
  <si>
    <t>Τ.Μ.Χ</t>
  </si>
  <si>
    <t>ΑΝΙΘΟ</t>
  </si>
  <si>
    <t>Τ.Μ.Χ.</t>
  </si>
  <si>
    <t>ΜΑΙΔΑΝΟΣ</t>
  </si>
  <si>
    <t>ΣΠΑΝΑΚΙ</t>
  </si>
  <si>
    <t>ΣΚΟΡΔΑ</t>
  </si>
  <si>
    <t>ΝΤΟΜΑΤΕΣ</t>
  </si>
  <si>
    <t>ΠΙΠΕΡΙΕΣ ΓΙΑ ΓΕΜΙΣΤΑ</t>
  </si>
  <si>
    <t>ΠΙΠΕΡΙΕΣ ΜΑΚΡΙΕΣ</t>
  </si>
  <si>
    <t>KIΛΑ</t>
  </si>
  <si>
    <t>ΜΟΥΣΤΑΡΔΑ 4KG</t>
  </si>
  <si>
    <t xml:space="preserve">ΑΛΑΤΙ </t>
  </si>
  <si>
    <t>ΣΟΔΑ</t>
  </si>
  <si>
    <t>ΑΛΕΥΡΙ 1KL</t>
  </si>
  <si>
    <t>ΤΜΧ</t>
  </si>
  <si>
    <t>T.M.X.</t>
  </si>
  <si>
    <t>ΕΛΑΙΟΛΑΔΟ ΠΑΡΘΕΝΟ 5LT</t>
  </si>
  <si>
    <t>ΑΡΑΒΟΣΙΤΕΛΑΙΟ 5LT</t>
  </si>
  <si>
    <t>ΡΥΖΙ ΝΥΧΑΚΙ ΧΥΜΑ</t>
  </si>
  <si>
    <t>ΚΡΙΘΑΡΑΚΙ ΜΕΤΡΙΟ 500GR</t>
  </si>
  <si>
    <t>ΑΥΓΑ</t>
  </si>
  <si>
    <t>TMX</t>
  </si>
  <si>
    <t>ΦΑΚΕΣ ΨΙΛΕΣ 500GR</t>
  </si>
  <si>
    <t>ΜΑΚΑΡΟΝΙΑ Νο10 500GR</t>
  </si>
  <si>
    <t>ΦΑΣΟΛΙΑ ΜΕΤΡΙΑ 500GR</t>
  </si>
  <si>
    <t>ΜΑΚΑΡΟΝΙ ΚΟΦΤΟ 500GR</t>
  </si>
  <si>
    <t>ΠΕΛΤΕΣ 200GR</t>
  </si>
  <si>
    <t>ΜΑΡΓΑΡΙΝΗ (ΤΥΠΟΥ ΒΙΤΑΜ)250GR</t>
  </si>
  <si>
    <t>ΦΥΤΙΝΗ 400GR</t>
  </si>
  <si>
    <t>ΚΟΤΟΠΟΥΛΟ ΝΩΠΟ ΕΓΧΩΡΙΟ</t>
  </si>
  <si>
    <t>ΓΕΝΙΚΟ ΣΥΝΟΛΟ</t>
  </si>
  <si>
    <t>ΣΥΝΟΛΑ ΧΩΡΙΣ ΦΠΑ</t>
  </si>
  <si>
    <t>ΦΠΑ 13%</t>
  </si>
  <si>
    <t>1.</t>
  </si>
  <si>
    <t>Γάλα εβαπορέ  410γρ</t>
  </si>
  <si>
    <t>Τεμ.</t>
  </si>
  <si>
    <t>ΓΑΛΑ ΓΙΑ ΤΟ ΕΡΓΑΤΟΤΕΧΝΙΚΟ ΠΡΟΣΩΠΙΚΟ ΤΟΥ ΔΗΜΟΥ</t>
  </si>
  <si>
    <t>ΚΑΘΑΡΟ ΠΟΣΟ</t>
  </si>
  <si>
    <t xml:space="preserve">Φ.Π.Α. </t>
  </si>
  <si>
    <t>ΣΥΝΟΛΟ ΦΠΑ 13%</t>
  </si>
  <si>
    <t>ΣΥΝΟΛΟ ΦΠΑ 24%</t>
  </si>
  <si>
    <t>ξύδι 400ΓΡ</t>
  </si>
  <si>
    <t>κομπόστα ροδάκινο 820gr</t>
  </si>
  <si>
    <t>βανίλια 5ΤΜΧ</t>
  </si>
  <si>
    <t>κακάο 1κιλού</t>
  </si>
  <si>
    <t>κανέλα φακελάκι 50gr</t>
  </si>
  <si>
    <t>μαγιά φακελάκι 11gr</t>
  </si>
  <si>
    <t>χυμός λεμονιού 370ml</t>
  </si>
  <si>
    <t>μπαχάρι φακελάκι 30gr</t>
  </si>
  <si>
    <t>μπέκιν πάουντερ φακελάκι 11gr</t>
  </si>
  <si>
    <t>πιπέρι μάυρο 50γρ</t>
  </si>
  <si>
    <t>ρίγανη τριμμένη 100gr</t>
  </si>
  <si>
    <t>χυμός με φρούτα 1L</t>
  </si>
  <si>
    <t>πιπέρι κόκκινο 50γρ</t>
  </si>
  <si>
    <t>ταχίνι 300gr</t>
  </si>
  <si>
    <t>κέτσαπ 580gr</t>
  </si>
  <si>
    <t>μαγιονέζα 500ml</t>
  </si>
  <si>
    <t>φρυγανιά τριμμένη 180gr</t>
  </si>
  <si>
    <t>φύλλο χωριάτικο 500 ΓΡ</t>
  </si>
  <si>
    <t xml:space="preserve">τεμ </t>
  </si>
  <si>
    <t>φυλλο κρούστας 500ΓΡ</t>
  </si>
  <si>
    <t>γαρίφαλλο τριμμένο 38ΓΡ</t>
  </si>
  <si>
    <t>σιμιγδάλι ψιλο 500gr</t>
  </si>
  <si>
    <t>τσάι βουνού 50ΓΡ</t>
  </si>
  <si>
    <t>αυγά τεμαχια</t>
  </si>
  <si>
    <t>μπεικιν πάουντερ φακελάκι 11gr</t>
  </si>
  <si>
    <t>πιπέρι μαύρο 50γρ</t>
  </si>
  <si>
    <t>ρίγανη τριμένη 100gr</t>
  </si>
  <si>
    <t>τσάι 20*1,5gr</t>
  </si>
  <si>
    <t>χωριάτικο φύλλο 500γρ</t>
  </si>
  <si>
    <t>κουβερτούρα 125gr</t>
  </si>
  <si>
    <t>φύλλο κρούστας 500γρ</t>
  </si>
  <si>
    <t>ΦΠΑ 24%</t>
  </si>
  <si>
    <t>ΣΥΝΟΛΟ ΜΕ ΦΠΑ</t>
  </si>
  <si>
    <t>ΣΥΝΟΛΟ ΚΑΤΗΓΟΡΙΑΣ 1</t>
  </si>
  <si>
    <t>ΣΥΝΟΛΟ ΚΑΤΗΓΟΡΙΑΣ 2</t>
  </si>
  <si>
    <t>ΣΥΝΟΛΟ ΚΑΤΗΓΟΡΙΑΣ 3</t>
  </si>
  <si>
    <t>ΣΥΝΟΛΟ ΚΑΤΗΓΟΡΙΑΣ 4</t>
  </si>
  <si>
    <t>ΝΠΔΔ</t>
  </si>
  <si>
    <t>ΚΟΙΝΩΝΙΚΟ ΠΑΝΤΟΠΩΛΕΙΟ</t>
  </si>
  <si>
    <t>ΓΑΛΑ</t>
  </si>
  <si>
    <t>ψάρι κατεψυγμένο (ΒΑΚΑΛΑΟΣ)</t>
  </si>
  <si>
    <t>λάχανο ελληνικό</t>
  </si>
  <si>
    <t xml:space="preserve">μπανάνες </t>
  </si>
  <si>
    <t xml:space="preserve">κρεμμύδια ξερά </t>
  </si>
  <si>
    <t xml:space="preserve">αγγούρια  </t>
  </si>
  <si>
    <t>κρέας χοιρινό Α/Ο</t>
  </si>
  <si>
    <t>κιμάς σπάλα, μηρός κ.λ.π.</t>
  </si>
  <si>
    <t>κρέας μόσχου α/ο νωπό σπάλα</t>
  </si>
  <si>
    <t>αρακάς κατεψυγμένος τυποπ.</t>
  </si>
  <si>
    <t>φασολάκια στρογγ τυπ. κατεψυγμένα</t>
  </si>
  <si>
    <t xml:space="preserve">ρύζι καρολίνα  κιλο </t>
  </si>
  <si>
    <t>μέλι  του κιλού</t>
  </si>
  <si>
    <t>αλάτι ενός κιλου</t>
  </si>
  <si>
    <t xml:space="preserve">αυγά </t>
  </si>
  <si>
    <t>ρύζι καρολίνα κιλο</t>
  </si>
  <si>
    <t>μέλι του κιλου</t>
  </si>
  <si>
    <t>αλάτι  ενός κιλου</t>
  </si>
  <si>
    <t>ΠΙΠΕΡΙ ΜΑΥΡΟ 50 ΓΡ</t>
  </si>
  <si>
    <t>ΤΕΜ</t>
  </si>
  <si>
    <t>ΜΟΣΧΟΚΑΡΥΔΟ 40ΓΡ</t>
  </si>
  <si>
    <t>ΜΠΑΧΑΡΙ ΦΑΚ. 50 ΓΡ ΟΛΟΚΛΗΡΟ</t>
  </si>
  <si>
    <t>ΚΑΡΥ 100ΓΡ</t>
  </si>
  <si>
    <t>ΡΙΓΑΝΗ ΤΡΙΜΜΕΝΗ 100ΓΡ</t>
  </si>
  <si>
    <t>ΠΙΠΕΡΙ ΚΟΚΚΙΝΟ 50 ΓΡ</t>
  </si>
  <si>
    <t>ΞΥΔΙ 400ΓΡ</t>
  </si>
  <si>
    <t>ΧΥΜΟΣ ΛΕΜΟΝΙΟΥ 370 ΜL</t>
  </si>
  <si>
    <t>ΚΙΜΑΣ σπάλα ,μηρός κ.λ.π.</t>
  </si>
  <si>
    <t>ΚΡΕΑΣ ΧΟΙΡΙΝΟ Α/Ο</t>
  </si>
  <si>
    <t>ΤΜΗΜΑ Β ΕΙΔΗ ΟΠΩΡΟΠΩΛΕΙΟΥ</t>
  </si>
  <si>
    <t>ΤΜΗΜΑ Γ ΕΙΔΗ ΚΡΕΟΠΩΛΕΙΟΥ</t>
  </si>
  <si>
    <t>ΤΜΗΜΑ Δ ΕΙΔΗ ΠΑΝΤΟΠΩΛΕΙΟΥ</t>
  </si>
  <si>
    <t>ΚΡΕΑΣ ΜΟΣΧΟΥ Α/Ο ΝΩΠΟ ΣΠΑΛΑ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</si>
</sst>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#,##0.00\ _€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Book Antiqua"/>
      <family val="1"/>
    </font>
    <font>
      <sz val="10"/>
      <color indexed="8"/>
      <name val="Book Antiqua"/>
      <family val="1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indexed="60"/>
      <name val="Calibri"/>
      <family val="2"/>
    </font>
    <font>
      <b/>
      <sz val="8"/>
      <color indexed="10"/>
      <name val="Verdana"/>
      <family val="2"/>
    </font>
    <font>
      <b/>
      <sz val="8"/>
      <color indexed="10"/>
      <name val="Arial"/>
      <family val="2"/>
    </font>
    <font>
      <b/>
      <sz val="11"/>
      <color indexed="10"/>
      <name val="Calibri"/>
      <family val="2"/>
    </font>
    <font>
      <b/>
      <sz val="8"/>
      <name val="Arial"/>
      <family val="2"/>
    </font>
    <font>
      <sz val="8"/>
      <color indexed="10"/>
      <name val="Verdana"/>
      <family val="2"/>
    </font>
    <font>
      <sz val="8"/>
      <color indexed="53"/>
      <name val="Verdana"/>
      <family val="2"/>
    </font>
    <font>
      <sz val="11"/>
      <color indexed="62"/>
      <name val="Calibri"/>
      <family val="2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21" borderId="2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5" fillId="28" borderId="3" applyNumberFormat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1" applyNumberFormat="0" applyAlignment="0" applyProtection="0"/>
  </cellStyleXfs>
  <cellXfs count="121">
    <xf numFmtId="0" fontId="0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164" fontId="4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164" fontId="3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4" fillId="0" borderId="11" xfId="0" applyFont="1" applyBorder="1" applyAlignment="1">
      <alignment/>
    </xf>
    <xf numFmtId="0" fontId="4" fillId="0" borderId="10" xfId="0" applyFont="1" applyFill="1" applyBorder="1" applyAlignment="1">
      <alignment/>
    </xf>
    <xf numFmtId="8" fontId="0" fillId="0" borderId="10" xfId="0" applyNumberFormat="1" applyBorder="1" applyAlignment="1">
      <alignment/>
    </xf>
    <xf numFmtId="8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6" fontId="0" fillId="0" borderId="10" xfId="0" applyNumberFormat="1" applyBorder="1" applyAlignment="1">
      <alignment/>
    </xf>
    <xf numFmtId="0" fontId="0" fillId="0" borderId="0" xfId="0" applyFill="1" applyAlignment="1">
      <alignment/>
    </xf>
    <xf numFmtId="3" fontId="0" fillId="0" borderId="0" xfId="0" applyNumberFormat="1" applyAlignment="1">
      <alignment/>
    </xf>
    <xf numFmtId="8" fontId="0" fillId="0" borderId="0" xfId="0" applyNumberFormat="1" applyAlignment="1">
      <alignment/>
    </xf>
    <xf numFmtId="0" fontId="7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top" wrapText="1"/>
    </xf>
    <xf numFmtId="9" fontId="7" fillId="0" borderId="10" xfId="0" applyNumberFormat="1" applyFont="1" applyBorder="1" applyAlignment="1">
      <alignment vertical="top" wrapText="1"/>
    </xf>
    <xf numFmtId="2" fontId="8" fillId="0" borderId="10" xfId="0" applyNumberFormat="1" applyFont="1" applyBorder="1" applyAlignment="1">
      <alignment vertical="center" wrapText="1"/>
    </xf>
    <xf numFmtId="2" fontId="8" fillId="0" borderId="10" xfId="0" applyNumberFormat="1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2" fontId="8" fillId="0" borderId="10" xfId="0" applyNumberFormat="1" applyFont="1" applyFill="1" applyBorder="1" applyAlignment="1">
      <alignment vertical="center" wrapText="1"/>
    </xf>
    <xf numFmtId="0" fontId="8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/>
    </xf>
    <xf numFmtId="3" fontId="6" fillId="0" borderId="10" xfId="0" applyNumberFormat="1" applyFont="1" applyBorder="1" applyAlignment="1">
      <alignment/>
    </xf>
    <xf numFmtId="8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 wrapText="1"/>
    </xf>
    <xf numFmtId="164" fontId="0" fillId="0" borderId="0" xfId="0" applyNumberFormat="1" applyAlignment="1">
      <alignment/>
    </xf>
    <xf numFmtId="164" fontId="4" fillId="0" borderId="10" xfId="0" applyNumberFormat="1" applyFont="1" applyBorder="1" applyAlignment="1">
      <alignment wrapText="1"/>
    </xf>
    <xf numFmtId="0" fontId="4" fillId="0" borderId="10" xfId="0" applyFont="1" applyBorder="1" applyAlignment="1">
      <alignment wrapText="1"/>
    </xf>
    <xf numFmtId="9" fontId="0" fillId="0" borderId="10" xfId="0" applyNumberFormat="1" applyBorder="1" applyAlignment="1">
      <alignment/>
    </xf>
    <xf numFmtId="164" fontId="0" fillId="0" borderId="10" xfId="0" applyNumberFormat="1" applyBorder="1" applyAlignment="1">
      <alignment/>
    </xf>
    <xf numFmtId="0" fontId="12" fillId="0" borderId="10" xfId="0" applyFont="1" applyBorder="1" applyAlignment="1">
      <alignment/>
    </xf>
    <xf numFmtId="164" fontId="12" fillId="0" borderId="10" xfId="0" applyNumberFormat="1" applyFont="1" applyBorder="1" applyAlignment="1">
      <alignment/>
    </xf>
    <xf numFmtId="9" fontId="14" fillId="0" borderId="10" xfId="0" applyNumberFormat="1" applyFont="1" applyBorder="1" applyAlignment="1">
      <alignment/>
    </xf>
    <xf numFmtId="164" fontId="14" fillId="0" borderId="10" xfId="0" applyNumberFormat="1" applyFont="1" applyBorder="1" applyAlignment="1">
      <alignment/>
    </xf>
    <xf numFmtId="0" fontId="12" fillId="0" borderId="0" xfId="0" applyFont="1" applyAlignment="1">
      <alignment/>
    </xf>
    <xf numFmtId="0" fontId="4" fillId="0" borderId="10" xfId="0" applyFont="1" applyFill="1" applyBorder="1" applyAlignment="1">
      <alignment wrapText="1"/>
    </xf>
    <xf numFmtId="0" fontId="14" fillId="0" borderId="10" xfId="0" applyFont="1" applyBorder="1" applyAlignment="1">
      <alignment/>
    </xf>
    <xf numFmtId="8" fontId="14" fillId="0" borderId="10" xfId="0" applyNumberFormat="1" applyFont="1" applyBorder="1" applyAlignment="1">
      <alignment/>
    </xf>
    <xf numFmtId="0" fontId="14" fillId="0" borderId="0" xfId="0" applyFont="1" applyAlignment="1">
      <alignment/>
    </xf>
    <xf numFmtId="164" fontId="0" fillId="0" borderId="10" xfId="0" applyNumberFormat="1" applyBorder="1" applyAlignment="1">
      <alignment wrapText="1"/>
    </xf>
    <xf numFmtId="0" fontId="0" fillId="0" borderId="10" xfId="0" applyNumberFormat="1" applyBorder="1" applyAlignment="1">
      <alignment wrapText="1"/>
    </xf>
    <xf numFmtId="0" fontId="9" fillId="0" borderId="10" xfId="0" applyFont="1" applyBorder="1" applyAlignment="1">
      <alignment/>
    </xf>
    <xf numFmtId="164" fontId="9" fillId="0" borderId="10" xfId="0" applyNumberFormat="1" applyFont="1" applyBorder="1" applyAlignment="1">
      <alignment/>
    </xf>
    <xf numFmtId="8" fontId="9" fillId="0" borderId="10" xfId="0" applyNumberFormat="1" applyFont="1" applyBorder="1" applyAlignment="1">
      <alignment/>
    </xf>
    <xf numFmtId="0" fontId="9" fillId="0" borderId="0" xfId="0" applyFont="1" applyAlignment="1">
      <alignment/>
    </xf>
    <xf numFmtId="0" fontId="14" fillId="0" borderId="10" xfId="0" applyFont="1" applyBorder="1" applyAlignment="1">
      <alignment horizontal="right"/>
    </xf>
    <xf numFmtId="164" fontId="14" fillId="0" borderId="10" xfId="0" applyNumberFormat="1" applyFont="1" applyBorder="1" applyAlignment="1">
      <alignment horizontal="right"/>
    </xf>
    <xf numFmtId="8" fontId="14" fillId="0" borderId="10" xfId="0" applyNumberFormat="1" applyFont="1" applyBorder="1" applyAlignment="1">
      <alignment horizontal="right"/>
    </xf>
    <xf numFmtId="0" fontId="14" fillId="0" borderId="0" xfId="0" applyFont="1" applyAlignment="1">
      <alignment horizontal="right"/>
    </xf>
    <xf numFmtId="0" fontId="17" fillId="0" borderId="0" xfId="0" applyFont="1" applyAlignment="1">
      <alignment horizontal="justify"/>
    </xf>
    <xf numFmtId="165" fontId="0" fillId="0" borderId="0" xfId="0" applyNumberFormat="1" applyAlignment="1">
      <alignment/>
    </xf>
    <xf numFmtId="165" fontId="9" fillId="0" borderId="0" xfId="0" applyNumberFormat="1" applyFont="1" applyAlignment="1">
      <alignment/>
    </xf>
    <xf numFmtId="165" fontId="10" fillId="0" borderId="0" xfId="0" applyNumberFormat="1" applyFont="1" applyAlignment="1">
      <alignment/>
    </xf>
    <xf numFmtId="0" fontId="11" fillId="0" borderId="0" xfId="0" applyFont="1" applyAlignment="1">
      <alignment/>
    </xf>
    <xf numFmtId="165" fontId="11" fillId="0" borderId="0" xfId="0" applyNumberFormat="1" applyFont="1" applyAlignment="1">
      <alignment/>
    </xf>
    <xf numFmtId="0" fontId="4" fillId="0" borderId="0" xfId="0" applyFont="1" applyFill="1" applyBorder="1" applyAlignment="1">
      <alignment/>
    </xf>
    <xf numFmtId="165" fontId="18" fillId="0" borderId="0" xfId="0" applyNumberFormat="1" applyFont="1" applyAlignment="1">
      <alignment/>
    </xf>
    <xf numFmtId="165" fontId="7" fillId="0" borderId="10" xfId="0" applyNumberFormat="1" applyFont="1" applyBorder="1" applyAlignment="1">
      <alignment vertical="top" wrapText="1"/>
    </xf>
    <xf numFmtId="165" fontId="8" fillId="0" borderId="10" xfId="0" applyNumberFormat="1" applyFont="1" applyBorder="1" applyAlignment="1">
      <alignment vertical="top" wrapText="1"/>
    </xf>
    <xf numFmtId="165" fontId="8" fillId="0" borderId="10" xfId="0" applyNumberFormat="1" applyFont="1" applyFill="1" applyBorder="1" applyAlignment="1">
      <alignment vertical="top" wrapText="1"/>
    </xf>
    <xf numFmtId="10" fontId="7" fillId="0" borderId="10" xfId="0" applyNumberFormat="1" applyFont="1" applyBorder="1" applyAlignment="1">
      <alignment vertical="top" wrapText="1"/>
    </xf>
    <xf numFmtId="2" fontId="7" fillId="0" borderId="0" xfId="0" applyNumberFormat="1" applyFont="1" applyAlignment="1">
      <alignment/>
    </xf>
    <xf numFmtId="0" fontId="7" fillId="0" borderId="0" xfId="0" applyFont="1" applyAlignment="1">
      <alignment/>
    </xf>
    <xf numFmtId="165" fontId="7" fillId="0" borderId="0" xfId="0" applyNumberFormat="1" applyFont="1" applyAlignment="1">
      <alignment/>
    </xf>
    <xf numFmtId="0" fontId="6" fillId="0" borderId="0" xfId="0" applyFont="1" applyAlignment="1">
      <alignment/>
    </xf>
    <xf numFmtId="0" fontId="3" fillId="0" borderId="10" xfId="0" applyFont="1" applyBorder="1" applyAlignment="1">
      <alignment horizontal="right"/>
    </xf>
    <xf numFmtId="0" fontId="3" fillId="0" borderId="10" xfId="0" applyFont="1" applyBorder="1" applyAlignment="1">
      <alignment wrapText="1"/>
    </xf>
    <xf numFmtId="164" fontId="13" fillId="0" borderId="10" xfId="0" applyNumberFormat="1" applyFont="1" applyBorder="1" applyAlignment="1">
      <alignment horizontal="left" wrapText="1"/>
    </xf>
    <xf numFmtId="8" fontId="13" fillId="0" borderId="10" xfId="0" applyNumberFormat="1" applyFont="1" applyBorder="1" applyAlignment="1">
      <alignment horizontal="right" wrapText="1"/>
    </xf>
    <xf numFmtId="164" fontId="15" fillId="0" borderId="10" xfId="0" applyNumberFormat="1" applyFont="1" applyBorder="1" applyAlignment="1">
      <alignment horizontal="left" wrapText="1"/>
    </xf>
    <xf numFmtId="0" fontId="15" fillId="0" borderId="10" xfId="0" applyNumberFormat="1" applyFont="1" applyBorder="1" applyAlignment="1">
      <alignment horizontal="left" wrapText="1"/>
    </xf>
    <xf numFmtId="164" fontId="4" fillId="0" borderId="10" xfId="0" applyNumberFormat="1" applyFont="1" applyBorder="1" applyAlignment="1">
      <alignment horizontal="center" wrapText="1"/>
    </xf>
    <xf numFmtId="0" fontId="4" fillId="0" borderId="10" xfId="0" applyNumberFormat="1" applyFont="1" applyBorder="1" applyAlignment="1">
      <alignment horizontal="center" wrapText="1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right"/>
    </xf>
    <xf numFmtId="0" fontId="16" fillId="0" borderId="10" xfId="0" applyFont="1" applyBorder="1" applyAlignment="1">
      <alignment/>
    </xf>
    <xf numFmtId="0" fontId="12" fillId="33" borderId="10" xfId="0" applyFont="1" applyFill="1" applyBorder="1" applyAlignment="1">
      <alignment/>
    </xf>
    <xf numFmtId="0" fontId="16" fillId="33" borderId="10" xfId="0" applyFont="1" applyFill="1" applyBorder="1" applyAlignment="1">
      <alignment/>
    </xf>
    <xf numFmtId="164" fontId="13" fillId="0" borderId="10" xfId="0" applyNumberFormat="1" applyFont="1" applyBorder="1" applyAlignment="1">
      <alignment horizontal="left"/>
    </xf>
    <xf numFmtId="8" fontId="13" fillId="0" borderId="10" xfId="0" applyNumberFormat="1" applyFont="1" applyBorder="1" applyAlignment="1">
      <alignment horizontal="left"/>
    </xf>
    <xf numFmtId="0" fontId="4" fillId="33" borderId="10" xfId="0" applyFont="1" applyFill="1" applyBorder="1" applyAlignment="1">
      <alignment/>
    </xf>
    <xf numFmtId="164" fontId="15" fillId="0" borderId="10" xfId="0" applyNumberFormat="1" applyFont="1" applyBorder="1" applyAlignment="1">
      <alignment horizontal="left"/>
    </xf>
    <xf numFmtId="9" fontId="15" fillId="0" borderId="10" xfId="0" applyNumberFormat="1" applyFont="1" applyBorder="1" applyAlignment="1">
      <alignment horizontal="left"/>
    </xf>
    <xf numFmtId="164" fontId="4" fillId="0" borderId="10" xfId="0" applyNumberFormat="1" applyFont="1" applyBorder="1" applyAlignment="1">
      <alignment horizontal="center"/>
    </xf>
    <xf numFmtId="8" fontId="13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right"/>
    </xf>
    <xf numFmtId="164" fontId="13" fillId="0" borderId="10" xfId="0" applyNumberFormat="1" applyFont="1" applyBorder="1" applyAlignment="1">
      <alignment horizontal="right"/>
    </xf>
    <xf numFmtId="0" fontId="8" fillId="0" borderId="10" xfId="0" applyFont="1" applyBorder="1" applyAlignment="1">
      <alignment vertical="justify" wrapText="1"/>
    </xf>
    <xf numFmtId="2" fontId="7" fillId="0" borderId="10" xfId="0" applyNumberFormat="1" applyFont="1" applyBorder="1" applyAlignment="1">
      <alignment vertical="center" wrapText="1"/>
    </xf>
    <xf numFmtId="2" fontId="7" fillId="0" borderId="10" xfId="0" applyNumberFormat="1" applyFont="1" applyBorder="1" applyAlignment="1">
      <alignment vertical="top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justify" wrapText="1"/>
    </xf>
    <xf numFmtId="2" fontId="8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>
      <alignment vertical="top" wrapText="1"/>
    </xf>
    <xf numFmtId="165" fontId="8" fillId="0" borderId="0" xfId="0" applyNumberFormat="1" applyFont="1" applyBorder="1" applyAlignment="1">
      <alignment vertical="top" wrapText="1"/>
    </xf>
    <xf numFmtId="2" fontId="8" fillId="0" borderId="0" xfId="0" applyNumberFormat="1" applyFont="1" applyBorder="1" applyAlignment="1">
      <alignment vertical="top" wrapText="1"/>
    </xf>
    <xf numFmtId="2" fontId="8" fillId="0" borderId="1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vertical="justify" wrapText="1"/>
    </xf>
    <xf numFmtId="0" fontId="6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33" borderId="10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9" fontId="13" fillId="0" borderId="10" xfId="0" applyNumberFormat="1" applyFont="1" applyBorder="1" applyAlignment="1">
      <alignment horizontal="left"/>
    </xf>
    <xf numFmtId="9" fontId="15" fillId="0" borderId="10" xfId="0" applyNumberFormat="1" applyFont="1" applyBorder="1" applyAlignment="1">
      <alignment horizontal="left"/>
    </xf>
    <xf numFmtId="164" fontId="4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justify" wrapText="1"/>
    </xf>
    <xf numFmtId="0" fontId="8" fillId="0" borderId="10" xfId="0" applyFont="1" applyFill="1" applyBorder="1" applyAlignment="1">
      <alignment vertical="justify" wrapText="1"/>
    </xf>
    <xf numFmtId="0" fontId="8" fillId="0" borderId="10" xfId="0" applyFont="1" applyBorder="1" applyAlignment="1">
      <alignment horizontal="center" vertical="justify" wrapText="1"/>
    </xf>
    <xf numFmtId="0" fontId="7" fillId="0" borderId="10" xfId="0" applyFont="1" applyBorder="1" applyAlignment="1">
      <alignment vertical="justify" wrapText="1"/>
    </xf>
    <xf numFmtId="0" fontId="4" fillId="33" borderId="12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4" fillId="33" borderId="11" xfId="0" applyFont="1" applyFill="1" applyBorder="1" applyAlignment="1">
      <alignment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6"/>
  <sheetViews>
    <sheetView zoomScalePageLayoutView="0" workbookViewId="0" topLeftCell="A1">
      <selection activeCell="L113" sqref="L113"/>
    </sheetView>
  </sheetViews>
  <sheetFormatPr defaultColWidth="9.140625" defaultRowHeight="15"/>
  <cols>
    <col min="2" max="2" width="31.421875" style="0" customWidth="1"/>
    <col min="7" max="8" width="9.140625" style="32" customWidth="1"/>
    <col min="9" max="9" width="16.421875" style="0" customWidth="1"/>
    <col min="10" max="10" width="15.7109375" style="0" customWidth="1"/>
  </cols>
  <sheetData>
    <row r="1" spans="1:10" ht="15">
      <c r="A1" s="108" t="s">
        <v>0</v>
      </c>
      <c r="B1" s="109"/>
      <c r="C1" s="109"/>
      <c r="D1" s="109"/>
      <c r="E1" s="7"/>
      <c r="F1" s="7"/>
      <c r="G1" s="36"/>
      <c r="H1" s="36"/>
      <c r="I1" s="7"/>
      <c r="J1" s="7"/>
    </row>
    <row r="2" spans="1:10" s="4" customFormat="1" ht="10.5">
      <c r="A2" s="1"/>
      <c r="B2" s="2" t="s">
        <v>1</v>
      </c>
      <c r="C2" s="1"/>
      <c r="D2" s="1"/>
      <c r="E2" s="3"/>
      <c r="F2" s="3"/>
      <c r="G2" s="3"/>
      <c r="H2" s="3"/>
      <c r="I2" s="3"/>
      <c r="J2" s="2"/>
    </row>
    <row r="3" spans="1:10" s="4" customFormat="1" ht="10.5">
      <c r="A3" s="1"/>
      <c r="B3" s="2" t="s">
        <v>2</v>
      </c>
      <c r="C3" s="1"/>
      <c r="D3" s="1"/>
      <c r="E3" s="3"/>
      <c r="F3" s="3"/>
      <c r="G3" s="3"/>
      <c r="H3" s="3"/>
      <c r="I3" s="3"/>
      <c r="J3" s="2"/>
    </row>
    <row r="4" spans="1:10" s="4" customFormat="1" ht="31.5">
      <c r="A4" s="1"/>
      <c r="B4" s="2" t="s">
        <v>3</v>
      </c>
      <c r="C4" s="2" t="s">
        <v>4</v>
      </c>
      <c r="D4" s="2" t="s">
        <v>5</v>
      </c>
      <c r="E4" s="33" t="s">
        <v>7</v>
      </c>
      <c r="F4" s="33" t="s">
        <v>180</v>
      </c>
      <c r="G4" s="33" t="s">
        <v>181</v>
      </c>
      <c r="H4" s="33" t="s">
        <v>182</v>
      </c>
      <c r="I4" s="3" t="s">
        <v>8</v>
      </c>
      <c r="J4" s="34" t="s">
        <v>9</v>
      </c>
    </row>
    <row r="5" spans="1:10" s="4" customFormat="1" ht="15">
      <c r="A5" s="1">
        <v>1</v>
      </c>
      <c r="B5" s="1" t="s">
        <v>10</v>
      </c>
      <c r="C5" s="1" t="s">
        <v>11</v>
      </c>
      <c r="D5" s="1">
        <v>445</v>
      </c>
      <c r="E5" s="5">
        <v>1.59</v>
      </c>
      <c r="F5" s="35">
        <v>0.13</v>
      </c>
      <c r="G5" s="36">
        <f>J5-I5</f>
        <v>91.98149999999998</v>
      </c>
      <c r="H5" s="36">
        <v>0</v>
      </c>
      <c r="I5" s="5">
        <f>E5*D5</f>
        <v>707.5500000000001</v>
      </c>
      <c r="J5" s="3">
        <f>I5+(I5*F5)</f>
        <v>799.5315</v>
      </c>
    </row>
    <row r="6" spans="1:10" s="4" customFormat="1" ht="15">
      <c r="A6" s="1">
        <v>2</v>
      </c>
      <c r="B6" s="1" t="s">
        <v>12</v>
      </c>
      <c r="C6" s="1" t="s">
        <v>11</v>
      </c>
      <c r="D6" s="1">
        <v>389</v>
      </c>
      <c r="E6" s="5">
        <v>1.59</v>
      </c>
      <c r="F6" s="35">
        <v>0.13</v>
      </c>
      <c r="G6" s="36">
        <f>J6-I6</f>
        <v>80.40629999999999</v>
      </c>
      <c r="H6" s="36">
        <v>0</v>
      </c>
      <c r="I6" s="5">
        <f>E6*D6</f>
        <v>618.51</v>
      </c>
      <c r="J6" s="3">
        <f>I6+(I6*F6)</f>
        <v>698.9163</v>
      </c>
    </row>
    <row r="7" spans="1:10" s="4" customFormat="1" ht="15">
      <c r="A7" s="1">
        <v>3</v>
      </c>
      <c r="B7" s="1" t="s">
        <v>13</v>
      </c>
      <c r="C7" s="1" t="s">
        <v>11</v>
      </c>
      <c r="D7" s="1">
        <v>920</v>
      </c>
      <c r="E7" s="5">
        <v>1.59</v>
      </c>
      <c r="F7" s="35">
        <v>0.13</v>
      </c>
      <c r="G7" s="36">
        <f>J7-I7</f>
        <v>190.164</v>
      </c>
      <c r="H7" s="36">
        <v>0</v>
      </c>
      <c r="I7" s="5">
        <f>E7*D7</f>
        <v>1462.8000000000002</v>
      </c>
      <c r="J7" s="3">
        <f>I7+(I7*F7)</f>
        <v>1652.9640000000002</v>
      </c>
    </row>
    <row r="8" spans="1:10" s="4" customFormat="1" ht="15">
      <c r="A8" s="1">
        <v>4</v>
      </c>
      <c r="B8" s="1" t="s">
        <v>14</v>
      </c>
      <c r="C8" s="1" t="s">
        <v>11</v>
      </c>
      <c r="D8" s="1">
        <v>278</v>
      </c>
      <c r="E8" s="5">
        <v>1.59</v>
      </c>
      <c r="F8" s="35">
        <v>0.13</v>
      </c>
      <c r="G8" s="36">
        <f>J8-I8</f>
        <v>57.46260000000001</v>
      </c>
      <c r="H8" s="36">
        <v>0</v>
      </c>
      <c r="I8" s="5">
        <f>E8*D8</f>
        <v>442.02000000000004</v>
      </c>
      <c r="J8" s="3">
        <f>I8+(I8*F8)</f>
        <v>499.48260000000005</v>
      </c>
    </row>
    <row r="9" spans="1:10" s="41" customFormat="1" ht="15">
      <c r="A9" s="37"/>
      <c r="B9" s="110"/>
      <c r="C9" s="110"/>
      <c r="D9" s="37"/>
      <c r="E9" s="38"/>
      <c r="F9" s="39"/>
      <c r="G9" s="40">
        <f>SUM(G5:G8)</f>
        <v>420.01439999999997</v>
      </c>
      <c r="H9" s="38">
        <f>SUM(H5:H8)</f>
        <v>0</v>
      </c>
      <c r="I9" s="38">
        <f>SUM(I5:I8)</f>
        <v>3230.88</v>
      </c>
      <c r="J9" s="38">
        <f>SUM(J5:J8)</f>
        <v>3650.8944</v>
      </c>
    </row>
    <row r="10" spans="1:10" s="4" customFormat="1" ht="15">
      <c r="A10" s="1"/>
      <c r="B10" s="111"/>
      <c r="C10" s="111"/>
      <c r="D10" s="1"/>
      <c r="E10" s="5"/>
      <c r="F10" s="35"/>
      <c r="G10" s="36"/>
      <c r="H10" s="5"/>
      <c r="I10" s="1"/>
      <c r="J10" s="3"/>
    </row>
    <row r="11" spans="1:10" s="6" customFormat="1" ht="10.5">
      <c r="A11" s="2"/>
      <c r="B11" s="112"/>
      <c r="C11" s="112"/>
      <c r="D11" s="1"/>
      <c r="E11" s="3"/>
      <c r="F11" s="3"/>
      <c r="G11" s="3"/>
      <c r="H11" s="3"/>
      <c r="I11" s="2"/>
      <c r="J11" s="3"/>
    </row>
    <row r="12" spans="1:10" ht="15">
      <c r="A12" s="1"/>
      <c r="B12" s="2" t="s">
        <v>16</v>
      </c>
      <c r="C12" s="1"/>
      <c r="D12" s="1"/>
      <c r="E12" s="7"/>
      <c r="F12" s="7"/>
      <c r="G12" s="36"/>
      <c r="H12" s="36"/>
      <c r="I12" s="7"/>
      <c r="J12" s="7"/>
    </row>
    <row r="13" spans="1:10" ht="15">
      <c r="A13" s="1"/>
      <c r="B13" s="2" t="s">
        <v>17</v>
      </c>
      <c r="C13" s="1"/>
      <c r="D13" s="1"/>
      <c r="E13" s="7"/>
      <c r="F13" s="7"/>
      <c r="G13" s="36"/>
      <c r="H13" s="36"/>
      <c r="I13" s="7"/>
      <c r="J13" s="7"/>
    </row>
    <row r="14" spans="1:10" ht="33">
      <c r="A14" s="2" t="s">
        <v>18</v>
      </c>
      <c r="B14" s="2" t="s">
        <v>3</v>
      </c>
      <c r="C14" s="2" t="s">
        <v>4</v>
      </c>
      <c r="D14" s="2" t="s">
        <v>5</v>
      </c>
      <c r="E14" s="42" t="s">
        <v>7</v>
      </c>
      <c r="F14" s="9" t="s">
        <v>19</v>
      </c>
      <c r="G14" s="33" t="s">
        <v>181</v>
      </c>
      <c r="H14" s="33" t="s">
        <v>182</v>
      </c>
      <c r="I14" s="9" t="s">
        <v>8</v>
      </c>
      <c r="J14" s="9" t="s">
        <v>9</v>
      </c>
    </row>
    <row r="15" spans="1:10" ht="15">
      <c r="A15" s="72">
        <v>1</v>
      </c>
      <c r="B15" s="1" t="s">
        <v>51</v>
      </c>
      <c r="C15" s="1" t="s">
        <v>20</v>
      </c>
      <c r="D15" s="72">
        <v>1000</v>
      </c>
      <c r="E15" s="10">
        <v>0.75</v>
      </c>
      <c r="F15" s="35">
        <v>0.13</v>
      </c>
      <c r="G15" s="36">
        <f>J15-I15</f>
        <v>97.5</v>
      </c>
      <c r="H15" s="36"/>
      <c r="I15" s="10">
        <f aca="true" t="shared" si="0" ref="I15:I44">D15*E15</f>
        <v>750</v>
      </c>
      <c r="J15" s="10">
        <f aca="true" t="shared" si="1" ref="J15:J44">(I15+(I15*F15))</f>
        <v>847.5</v>
      </c>
    </row>
    <row r="16" spans="1:10" ht="15">
      <c r="A16" s="72">
        <v>2</v>
      </c>
      <c r="B16" s="1" t="s">
        <v>227</v>
      </c>
      <c r="C16" s="1" t="s">
        <v>22</v>
      </c>
      <c r="D16" s="72">
        <v>140</v>
      </c>
      <c r="E16" s="10">
        <v>0.42</v>
      </c>
      <c r="F16" s="35">
        <v>0.13</v>
      </c>
      <c r="G16" s="36">
        <f aca="true" t="shared" si="2" ref="G16:G44">J16-I16</f>
        <v>7.6440000000000055</v>
      </c>
      <c r="H16" s="36"/>
      <c r="I16" s="10">
        <f t="shared" si="0"/>
        <v>58.8</v>
      </c>
      <c r="J16" s="10">
        <f t="shared" si="1"/>
        <v>66.444</v>
      </c>
    </row>
    <row r="17" spans="1:10" ht="15">
      <c r="A17" s="72">
        <v>3</v>
      </c>
      <c r="B17" s="1" t="s">
        <v>23</v>
      </c>
      <c r="C17" s="1" t="s">
        <v>20</v>
      </c>
      <c r="D17" s="72">
        <v>80</v>
      </c>
      <c r="E17" s="10">
        <v>1</v>
      </c>
      <c r="F17" s="35">
        <v>0.13</v>
      </c>
      <c r="G17" s="36">
        <f t="shared" si="2"/>
        <v>10.400000000000006</v>
      </c>
      <c r="H17" s="36"/>
      <c r="I17" s="10">
        <f t="shared" si="0"/>
        <v>80</v>
      </c>
      <c r="J17" s="10">
        <f t="shared" si="1"/>
        <v>90.4</v>
      </c>
    </row>
    <row r="18" spans="1:10" ht="15">
      <c r="A18" s="72">
        <v>4</v>
      </c>
      <c r="B18" s="1" t="s">
        <v>226</v>
      </c>
      <c r="C18" s="1" t="s">
        <v>20</v>
      </c>
      <c r="D18" s="72">
        <v>180</v>
      </c>
      <c r="E18" s="10">
        <v>0.71</v>
      </c>
      <c r="F18" s="35">
        <v>0.13</v>
      </c>
      <c r="G18" s="36">
        <f t="shared" si="2"/>
        <v>16.61399999999999</v>
      </c>
      <c r="H18" s="36"/>
      <c r="I18" s="10">
        <f t="shared" si="0"/>
        <v>127.8</v>
      </c>
      <c r="J18" s="10">
        <f t="shared" si="1"/>
        <v>144.414</v>
      </c>
    </row>
    <row r="19" spans="1:10" ht="15">
      <c r="A19" s="72">
        <v>5</v>
      </c>
      <c r="B19" s="1" t="s">
        <v>224</v>
      </c>
      <c r="C19" s="1" t="s">
        <v>20</v>
      </c>
      <c r="D19" s="72">
        <v>60</v>
      </c>
      <c r="E19" s="10">
        <v>0.57</v>
      </c>
      <c r="F19" s="35">
        <v>0.13</v>
      </c>
      <c r="G19" s="36">
        <f t="shared" si="2"/>
        <v>4.445999999999998</v>
      </c>
      <c r="H19" s="36"/>
      <c r="I19" s="10">
        <f t="shared" si="0"/>
        <v>34.199999999999996</v>
      </c>
      <c r="J19" s="10">
        <f t="shared" si="1"/>
        <v>38.645999999999994</v>
      </c>
    </row>
    <row r="20" spans="1:10" ht="15">
      <c r="A20" s="72">
        <v>6</v>
      </c>
      <c r="B20" s="1" t="s">
        <v>24</v>
      </c>
      <c r="C20" s="73" t="s">
        <v>25</v>
      </c>
      <c r="D20" s="72">
        <v>30</v>
      </c>
      <c r="E20" s="10">
        <v>0.49</v>
      </c>
      <c r="F20" s="35">
        <v>0.13</v>
      </c>
      <c r="G20" s="36">
        <f t="shared" si="2"/>
        <v>1.9110000000000014</v>
      </c>
      <c r="H20" s="36"/>
      <c r="I20" s="10">
        <f t="shared" si="0"/>
        <v>14.7</v>
      </c>
      <c r="J20" s="10">
        <f t="shared" si="1"/>
        <v>16.611</v>
      </c>
    </row>
    <row r="21" spans="1:10" ht="15">
      <c r="A21" s="72">
        <v>7</v>
      </c>
      <c r="B21" s="1" t="s">
        <v>26</v>
      </c>
      <c r="C21" s="1" t="s">
        <v>20</v>
      </c>
      <c r="D21" s="72">
        <v>150</v>
      </c>
      <c r="E21" s="10">
        <v>1.46</v>
      </c>
      <c r="F21" s="35">
        <v>0.13</v>
      </c>
      <c r="G21" s="36">
        <f t="shared" si="2"/>
        <v>28.47</v>
      </c>
      <c r="H21" s="36"/>
      <c r="I21" s="10">
        <f t="shared" si="0"/>
        <v>219</v>
      </c>
      <c r="J21" s="10">
        <f t="shared" si="1"/>
        <v>247.47</v>
      </c>
    </row>
    <row r="22" spans="1:10" ht="15">
      <c r="A22" s="72">
        <v>8</v>
      </c>
      <c r="B22" s="1" t="s">
        <v>225</v>
      </c>
      <c r="C22" s="1" t="s">
        <v>20</v>
      </c>
      <c r="D22" s="72">
        <v>150</v>
      </c>
      <c r="E22" s="10">
        <v>1.64</v>
      </c>
      <c r="F22" s="35">
        <v>0.13</v>
      </c>
      <c r="G22" s="36">
        <f t="shared" si="2"/>
        <v>31.97999999999999</v>
      </c>
      <c r="H22" s="36"/>
      <c r="I22" s="10">
        <f t="shared" si="0"/>
        <v>245.99999999999997</v>
      </c>
      <c r="J22" s="10">
        <f t="shared" si="1"/>
        <v>277.97999999999996</v>
      </c>
    </row>
    <row r="23" spans="1:10" ht="15">
      <c r="A23" s="72">
        <v>9</v>
      </c>
      <c r="B23" s="1" t="s">
        <v>28</v>
      </c>
      <c r="C23" s="1" t="s">
        <v>20</v>
      </c>
      <c r="D23" s="72">
        <v>20</v>
      </c>
      <c r="E23" s="10">
        <v>1.84</v>
      </c>
      <c r="F23" s="35">
        <v>0.13</v>
      </c>
      <c r="G23" s="36">
        <f t="shared" si="2"/>
        <v>4.783999999999999</v>
      </c>
      <c r="H23" s="36"/>
      <c r="I23" s="10">
        <f t="shared" si="0"/>
        <v>36.800000000000004</v>
      </c>
      <c r="J23" s="10">
        <f t="shared" si="1"/>
        <v>41.584</v>
      </c>
    </row>
    <row r="24" spans="1:10" ht="15">
      <c r="A24" s="72">
        <v>10</v>
      </c>
      <c r="B24" s="1" t="s">
        <v>29</v>
      </c>
      <c r="C24" s="1" t="s">
        <v>20</v>
      </c>
      <c r="D24" s="72">
        <v>80</v>
      </c>
      <c r="E24" s="10">
        <v>1.34</v>
      </c>
      <c r="F24" s="35">
        <v>0.13</v>
      </c>
      <c r="G24" s="36">
        <f t="shared" si="2"/>
        <v>13.936000000000007</v>
      </c>
      <c r="H24" s="36"/>
      <c r="I24" s="10">
        <f t="shared" si="0"/>
        <v>107.2</v>
      </c>
      <c r="J24" s="10">
        <f t="shared" si="1"/>
        <v>121.13600000000001</v>
      </c>
    </row>
    <row r="25" spans="1:10" ht="15">
      <c r="A25" s="72">
        <v>11</v>
      </c>
      <c r="B25" s="1" t="s">
        <v>30</v>
      </c>
      <c r="C25" s="1" t="s">
        <v>22</v>
      </c>
      <c r="D25" s="72">
        <v>50</v>
      </c>
      <c r="E25" s="10">
        <v>0.66</v>
      </c>
      <c r="F25" s="35">
        <v>0.13</v>
      </c>
      <c r="G25" s="36">
        <f t="shared" si="2"/>
        <v>4.289999999999999</v>
      </c>
      <c r="H25" s="36"/>
      <c r="I25" s="10">
        <f t="shared" si="0"/>
        <v>33</v>
      </c>
      <c r="J25" s="10">
        <f t="shared" si="1"/>
        <v>37.29</v>
      </c>
    </row>
    <row r="26" spans="1:10" ht="15">
      <c r="A26" s="72">
        <v>12</v>
      </c>
      <c r="B26" s="1" t="s">
        <v>31</v>
      </c>
      <c r="C26" s="1" t="s">
        <v>20</v>
      </c>
      <c r="D26" s="72">
        <v>10</v>
      </c>
      <c r="E26" s="10">
        <v>2.48</v>
      </c>
      <c r="F26" s="35">
        <v>0.13</v>
      </c>
      <c r="G26" s="36">
        <f t="shared" si="2"/>
        <v>3.224</v>
      </c>
      <c r="H26" s="36"/>
      <c r="I26" s="10">
        <f t="shared" si="0"/>
        <v>24.8</v>
      </c>
      <c r="J26" s="10">
        <f t="shared" si="1"/>
        <v>28.024</v>
      </c>
    </row>
    <row r="27" spans="1:10" ht="15">
      <c r="A27" s="72">
        <v>13</v>
      </c>
      <c r="B27" s="1" t="s">
        <v>32</v>
      </c>
      <c r="C27" s="1" t="s">
        <v>20</v>
      </c>
      <c r="D27" s="72">
        <v>120</v>
      </c>
      <c r="E27" s="11">
        <v>1.53</v>
      </c>
      <c r="F27" s="35">
        <v>0.13</v>
      </c>
      <c r="G27" s="36">
        <f t="shared" si="2"/>
        <v>23.867999999999995</v>
      </c>
      <c r="H27" s="36"/>
      <c r="I27" s="10">
        <f t="shared" si="0"/>
        <v>183.6</v>
      </c>
      <c r="J27" s="10">
        <f t="shared" si="1"/>
        <v>207.468</v>
      </c>
    </row>
    <row r="28" spans="1:10" ht="15">
      <c r="A28" s="72">
        <v>14</v>
      </c>
      <c r="B28" s="1" t="s">
        <v>33</v>
      </c>
      <c r="C28" s="1" t="s">
        <v>20</v>
      </c>
      <c r="D28" s="72">
        <v>30</v>
      </c>
      <c r="E28" s="10">
        <v>1.27</v>
      </c>
      <c r="F28" s="35">
        <v>0.13</v>
      </c>
      <c r="G28" s="36">
        <f t="shared" si="2"/>
        <v>4.953000000000003</v>
      </c>
      <c r="H28" s="36"/>
      <c r="I28" s="10">
        <f t="shared" si="0"/>
        <v>38.1</v>
      </c>
      <c r="J28" s="10">
        <f t="shared" si="1"/>
        <v>43.053000000000004</v>
      </c>
    </row>
    <row r="29" spans="1:10" ht="15">
      <c r="A29" s="72">
        <v>15</v>
      </c>
      <c r="B29" s="1" t="s">
        <v>34</v>
      </c>
      <c r="C29" s="1" t="s">
        <v>22</v>
      </c>
      <c r="D29" s="72">
        <v>50</v>
      </c>
      <c r="E29" s="10">
        <v>0.46</v>
      </c>
      <c r="F29" s="35">
        <v>0.13</v>
      </c>
      <c r="G29" s="36">
        <f t="shared" si="2"/>
        <v>2.990000000000002</v>
      </c>
      <c r="H29" s="36"/>
      <c r="I29" s="10">
        <f t="shared" si="0"/>
        <v>23</v>
      </c>
      <c r="J29" s="10">
        <f t="shared" si="1"/>
        <v>25.990000000000002</v>
      </c>
    </row>
    <row r="30" spans="1:10" ht="15">
      <c r="A30" s="72">
        <v>16</v>
      </c>
      <c r="B30" s="1" t="s">
        <v>35</v>
      </c>
      <c r="C30" s="1" t="s">
        <v>20</v>
      </c>
      <c r="D30" s="72">
        <v>100</v>
      </c>
      <c r="E30" s="10">
        <v>1.27</v>
      </c>
      <c r="F30" s="35">
        <v>0.13</v>
      </c>
      <c r="G30" s="36">
        <f>J30-I30</f>
        <v>16.50999999999999</v>
      </c>
      <c r="H30" s="36"/>
      <c r="I30" s="10">
        <f t="shared" si="0"/>
        <v>127</v>
      </c>
      <c r="J30" s="10">
        <f t="shared" si="1"/>
        <v>143.51</v>
      </c>
    </row>
    <row r="31" spans="1:10" ht="15">
      <c r="A31" s="72">
        <v>17</v>
      </c>
      <c r="B31" s="1" t="s">
        <v>36</v>
      </c>
      <c r="C31" s="1" t="s">
        <v>20</v>
      </c>
      <c r="D31" s="72">
        <v>40</v>
      </c>
      <c r="E31" s="11">
        <v>1.62</v>
      </c>
      <c r="F31" s="35">
        <v>0.13</v>
      </c>
      <c r="G31" s="36">
        <f t="shared" si="2"/>
        <v>8.424000000000007</v>
      </c>
      <c r="H31" s="36"/>
      <c r="I31" s="10">
        <f t="shared" si="0"/>
        <v>64.80000000000001</v>
      </c>
      <c r="J31" s="10">
        <f t="shared" si="1"/>
        <v>73.22400000000002</v>
      </c>
    </row>
    <row r="32" spans="1:10" ht="15">
      <c r="A32" s="72">
        <v>18</v>
      </c>
      <c r="B32" s="1" t="s">
        <v>37</v>
      </c>
      <c r="C32" s="1" t="s">
        <v>20</v>
      </c>
      <c r="D32" s="72">
        <v>5</v>
      </c>
      <c r="E32" s="10">
        <v>1.26</v>
      </c>
      <c r="F32" s="35">
        <v>0.13</v>
      </c>
      <c r="G32" s="36">
        <f t="shared" si="2"/>
        <v>0.819</v>
      </c>
      <c r="H32" s="36"/>
      <c r="I32" s="10">
        <f t="shared" si="0"/>
        <v>6.3</v>
      </c>
      <c r="J32" s="10">
        <f t="shared" si="1"/>
        <v>7.119</v>
      </c>
    </row>
    <row r="33" spans="1:10" ht="15">
      <c r="A33" s="72">
        <v>19</v>
      </c>
      <c r="B33" s="1" t="s">
        <v>38</v>
      </c>
      <c r="C33" s="1" t="s">
        <v>20</v>
      </c>
      <c r="D33" s="72">
        <v>5</v>
      </c>
      <c r="E33" s="10">
        <v>0.4</v>
      </c>
      <c r="F33" s="35">
        <v>0.13</v>
      </c>
      <c r="G33" s="36">
        <f t="shared" si="2"/>
        <v>0.2599999999999998</v>
      </c>
      <c r="H33" s="36"/>
      <c r="I33" s="10">
        <f t="shared" si="0"/>
        <v>2</v>
      </c>
      <c r="J33" s="10">
        <f t="shared" si="1"/>
        <v>2.26</v>
      </c>
    </row>
    <row r="34" spans="1:10" ht="15">
      <c r="A34" s="72">
        <v>20</v>
      </c>
      <c r="B34" s="1" t="s">
        <v>39</v>
      </c>
      <c r="C34" s="1" t="s">
        <v>20</v>
      </c>
      <c r="D34" s="72">
        <v>70</v>
      </c>
      <c r="E34" s="10">
        <v>1.82</v>
      </c>
      <c r="F34" s="35">
        <v>0.13</v>
      </c>
      <c r="G34" s="36">
        <f t="shared" si="2"/>
        <v>16.562000000000012</v>
      </c>
      <c r="H34" s="36"/>
      <c r="I34" s="10">
        <f t="shared" si="0"/>
        <v>127.4</v>
      </c>
      <c r="J34" s="10">
        <f t="shared" si="1"/>
        <v>143.96200000000002</v>
      </c>
    </row>
    <row r="35" spans="1:10" ht="15">
      <c r="A35" s="72">
        <v>21</v>
      </c>
      <c r="B35" s="1" t="s">
        <v>40</v>
      </c>
      <c r="C35" s="1" t="s">
        <v>20</v>
      </c>
      <c r="D35" s="72">
        <v>30</v>
      </c>
      <c r="E35" s="10">
        <v>1.56</v>
      </c>
      <c r="F35" s="35">
        <v>0.13</v>
      </c>
      <c r="G35" s="36">
        <f t="shared" si="2"/>
        <v>6.084000000000003</v>
      </c>
      <c r="H35" s="36"/>
      <c r="I35" s="10">
        <f t="shared" si="0"/>
        <v>46.800000000000004</v>
      </c>
      <c r="J35" s="10">
        <f t="shared" si="1"/>
        <v>52.88400000000001</v>
      </c>
    </row>
    <row r="36" spans="1:10" ht="15">
      <c r="A36" s="72">
        <v>22</v>
      </c>
      <c r="B36" s="1" t="s">
        <v>41</v>
      </c>
      <c r="C36" s="1" t="s">
        <v>20</v>
      </c>
      <c r="D36" s="72">
        <v>10</v>
      </c>
      <c r="E36" s="10">
        <v>3.5</v>
      </c>
      <c r="F36" s="35">
        <v>0.13</v>
      </c>
      <c r="G36" s="36">
        <f t="shared" si="2"/>
        <v>4.549999999999997</v>
      </c>
      <c r="H36" s="36"/>
      <c r="I36" s="10">
        <f t="shared" si="0"/>
        <v>35</v>
      </c>
      <c r="J36" s="10">
        <f t="shared" si="1"/>
        <v>39.55</v>
      </c>
    </row>
    <row r="37" spans="1:10" ht="15">
      <c r="A37" s="72">
        <v>23</v>
      </c>
      <c r="B37" s="1" t="s">
        <v>42</v>
      </c>
      <c r="C37" s="1" t="s">
        <v>20</v>
      </c>
      <c r="D37" s="72">
        <v>10</v>
      </c>
      <c r="E37" s="10">
        <v>1.5</v>
      </c>
      <c r="F37" s="35">
        <v>0.13</v>
      </c>
      <c r="G37" s="36">
        <f t="shared" si="2"/>
        <v>1.9499999999999993</v>
      </c>
      <c r="H37" s="36"/>
      <c r="I37" s="10">
        <f t="shared" si="0"/>
        <v>15</v>
      </c>
      <c r="J37" s="10">
        <f t="shared" si="1"/>
        <v>16.95</v>
      </c>
    </row>
    <row r="38" spans="1:10" ht="15">
      <c r="A38" s="72">
        <v>24</v>
      </c>
      <c r="B38" s="1" t="s">
        <v>43</v>
      </c>
      <c r="C38" s="1" t="s">
        <v>20</v>
      </c>
      <c r="D38" s="72">
        <v>20</v>
      </c>
      <c r="E38" s="10">
        <v>2.4</v>
      </c>
      <c r="F38" s="35">
        <v>0.13</v>
      </c>
      <c r="G38" s="36">
        <f t="shared" si="2"/>
        <v>6.240000000000002</v>
      </c>
      <c r="H38" s="36"/>
      <c r="I38" s="10">
        <f t="shared" si="0"/>
        <v>48</v>
      </c>
      <c r="J38" s="10">
        <f t="shared" si="1"/>
        <v>54.24</v>
      </c>
    </row>
    <row r="39" spans="1:10" ht="15">
      <c r="A39" s="72">
        <v>25</v>
      </c>
      <c r="B39" s="1" t="s">
        <v>44</v>
      </c>
      <c r="C39" s="1" t="s">
        <v>20</v>
      </c>
      <c r="D39" s="72">
        <v>5</v>
      </c>
      <c r="E39" s="10">
        <v>1.48</v>
      </c>
      <c r="F39" s="35">
        <v>0.13</v>
      </c>
      <c r="G39" s="36">
        <f t="shared" si="2"/>
        <v>0.9619999999999997</v>
      </c>
      <c r="H39" s="36"/>
      <c r="I39" s="10">
        <f t="shared" si="0"/>
        <v>7.4</v>
      </c>
      <c r="J39" s="10">
        <f t="shared" si="1"/>
        <v>8.362</v>
      </c>
    </row>
    <row r="40" spans="1:10" ht="15">
      <c r="A40" s="72">
        <v>26</v>
      </c>
      <c r="B40" s="1" t="s">
        <v>45</v>
      </c>
      <c r="C40" s="1" t="s">
        <v>25</v>
      </c>
      <c r="D40" s="72">
        <v>3</v>
      </c>
      <c r="E40" s="10">
        <v>0.6</v>
      </c>
      <c r="F40" s="35">
        <v>0.13</v>
      </c>
      <c r="G40" s="36">
        <f t="shared" si="2"/>
        <v>0.23399999999999999</v>
      </c>
      <c r="H40" s="36"/>
      <c r="I40" s="10">
        <f t="shared" si="0"/>
        <v>1.7999999999999998</v>
      </c>
      <c r="J40" s="10">
        <f t="shared" si="1"/>
        <v>2.034</v>
      </c>
    </row>
    <row r="41" spans="1:10" ht="15">
      <c r="A41" s="72">
        <v>27</v>
      </c>
      <c r="B41" s="1" t="s">
        <v>46</v>
      </c>
      <c r="C41" s="1" t="s">
        <v>20</v>
      </c>
      <c r="D41" s="72">
        <v>4</v>
      </c>
      <c r="E41" s="10">
        <v>2.2</v>
      </c>
      <c r="F41" s="35">
        <v>0.13</v>
      </c>
      <c r="G41" s="36">
        <f t="shared" si="2"/>
        <v>1.1440000000000001</v>
      </c>
      <c r="H41" s="36"/>
      <c r="I41" s="10">
        <f t="shared" si="0"/>
        <v>8.8</v>
      </c>
      <c r="J41" s="10">
        <f t="shared" si="1"/>
        <v>9.944</v>
      </c>
    </row>
    <row r="42" spans="1:10" ht="15">
      <c r="A42" s="72">
        <v>28</v>
      </c>
      <c r="B42" s="1" t="s">
        <v>47</v>
      </c>
      <c r="C42" s="1" t="s">
        <v>22</v>
      </c>
      <c r="D42" s="72">
        <v>5</v>
      </c>
      <c r="E42" s="10">
        <v>0.48</v>
      </c>
      <c r="F42" s="35">
        <v>0.13</v>
      </c>
      <c r="G42" s="36">
        <f>J42-I42</f>
        <v>0.31199999999999983</v>
      </c>
      <c r="H42" s="36"/>
      <c r="I42" s="10">
        <f t="shared" si="0"/>
        <v>2.4</v>
      </c>
      <c r="J42" s="10">
        <f t="shared" si="1"/>
        <v>2.7119999999999997</v>
      </c>
    </row>
    <row r="43" spans="1:10" ht="15">
      <c r="A43" s="72">
        <v>29</v>
      </c>
      <c r="B43" s="1" t="s">
        <v>48</v>
      </c>
      <c r="C43" s="1" t="s">
        <v>20</v>
      </c>
      <c r="D43" s="72">
        <v>3</v>
      </c>
      <c r="E43" s="10">
        <v>1.3</v>
      </c>
      <c r="F43" s="35">
        <v>0.13</v>
      </c>
      <c r="G43" s="36">
        <f t="shared" si="2"/>
        <v>0.5069999999999997</v>
      </c>
      <c r="H43" s="36"/>
      <c r="I43" s="10">
        <f t="shared" si="0"/>
        <v>3.9000000000000004</v>
      </c>
      <c r="J43" s="10">
        <f t="shared" si="1"/>
        <v>4.407</v>
      </c>
    </row>
    <row r="44" spans="1:10" ht="15">
      <c r="A44" s="72">
        <v>30</v>
      </c>
      <c r="B44" s="1" t="s">
        <v>49</v>
      </c>
      <c r="C44" s="1" t="s">
        <v>20</v>
      </c>
      <c r="D44" s="72">
        <v>20</v>
      </c>
      <c r="E44" s="10">
        <v>1.5</v>
      </c>
      <c r="F44" s="35">
        <v>0.13</v>
      </c>
      <c r="G44" s="36">
        <f t="shared" si="2"/>
        <v>3.8999999999999986</v>
      </c>
      <c r="H44" s="36"/>
      <c r="I44" s="10">
        <f t="shared" si="0"/>
        <v>30</v>
      </c>
      <c r="J44" s="10">
        <f t="shared" si="1"/>
        <v>33.9</v>
      </c>
    </row>
    <row r="45" spans="1:10" s="45" customFormat="1" ht="15">
      <c r="A45" s="37"/>
      <c r="B45" s="37"/>
      <c r="C45" s="37"/>
      <c r="D45" s="37"/>
      <c r="E45" s="43"/>
      <c r="F45" s="43"/>
      <c r="G45" s="40">
        <f>SUM(G15:G44)</f>
        <v>325.46799999999996</v>
      </c>
      <c r="H45" s="74"/>
      <c r="I45" s="75">
        <f>SUM(I15:I44)</f>
        <v>2503.6000000000013</v>
      </c>
      <c r="J45" s="44">
        <f>SUM(J15:J44)</f>
        <v>2829.068</v>
      </c>
    </row>
    <row r="46" spans="1:10" ht="15">
      <c r="A46" s="2"/>
      <c r="B46" s="2"/>
      <c r="C46" s="2"/>
      <c r="D46" s="1"/>
      <c r="E46" s="7"/>
      <c r="F46" s="7"/>
      <c r="G46" s="36"/>
      <c r="H46" s="76"/>
      <c r="I46" s="77"/>
      <c r="J46" s="10"/>
    </row>
    <row r="47" spans="1:10" ht="15">
      <c r="A47" s="2"/>
      <c r="B47" s="2"/>
      <c r="C47" s="2"/>
      <c r="D47" s="1"/>
      <c r="E47" s="7"/>
      <c r="F47" s="7"/>
      <c r="G47" s="36"/>
      <c r="H47" s="78"/>
      <c r="I47" s="79"/>
      <c r="J47" s="10"/>
    </row>
    <row r="48" spans="1:10" ht="15">
      <c r="A48" s="106"/>
      <c r="B48" s="107" t="s">
        <v>50</v>
      </c>
      <c r="C48" s="2"/>
      <c r="D48" s="1"/>
      <c r="E48" s="42"/>
      <c r="F48" s="7"/>
      <c r="G48" s="36"/>
      <c r="H48" s="46"/>
      <c r="I48" s="47"/>
      <c r="J48" s="7"/>
    </row>
    <row r="49" spans="1:10" ht="15">
      <c r="A49" s="106"/>
      <c r="B49" s="107"/>
      <c r="C49" s="2"/>
      <c r="D49" s="1"/>
      <c r="E49" s="42"/>
      <c r="F49" s="7"/>
      <c r="G49" s="36"/>
      <c r="H49" s="36"/>
      <c r="I49" s="7"/>
      <c r="J49" s="7"/>
    </row>
    <row r="50" spans="1:10" ht="33">
      <c r="A50" s="106"/>
      <c r="B50" s="107"/>
      <c r="C50" s="2" t="s">
        <v>4</v>
      </c>
      <c r="D50" s="2" t="s">
        <v>5</v>
      </c>
      <c r="E50" s="42" t="s">
        <v>7</v>
      </c>
      <c r="F50" s="9" t="s">
        <v>19</v>
      </c>
      <c r="G50" s="33" t="s">
        <v>181</v>
      </c>
      <c r="H50" s="33" t="s">
        <v>182</v>
      </c>
      <c r="I50" s="3" t="s">
        <v>8</v>
      </c>
      <c r="J50" s="34" t="s">
        <v>9</v>
      </c>
    </row>
    <row r="51" spans="1:10" ht="15">
      <c r="A51" s="72">
        <v>1</v>
      </c>
      <c r="B51" s="80" t="s">
        <v>51</v>
      </c>
      <c r="C51" s="80" t="s">
        <v>20</v>
      </c>
      <c r="D51" s="81">
        <v>1200</v>
      </c>
      <c r="E51" s="10">
        <v>0.75</v>
      </c>
      <c r="F51" s="35">
        <v>0.13</v>
      </c>
      <c r="G51" s="36">
        <f>J51-I51</f>
        <v>117</v>
      </c>
      <c r="H51" s="36"/>
      <c r="I51" s="10">
        <f aca="true" t="shared" si="3" ref="I51:I66">D51*E51</f>
        <v>900</v>
      </c>
      <c r="J51" s="10">
        <f aca="true" t="shared" si="4" ref="J51:J58">I51+(I51*F51)</f>
        <v>1017</v>
      </c>
    </row>
    <row r="52" spans="1:10" ht="15">
      <c r="A52" s="72">
        <v>2</v>
      </c>
      <c r="B52" s="80" t="s">
        <v>52</v>
      </c>
      <c r="C52" s="80" t="s">
        <v>20</v>
      </c>
      <c r="D52" s="81">
        <v>200</v>
      </c>
      <c r="E52" s="10">
        <v>0.71</v>
      </c>
      <c r="F52" s="35">
        <v>0.13</v>
      </c>
      <c r="G52" s="36">
        <f aca="true" t="shared" si="5" ref="G52:G66">J52-I52</f>
        <v>18.460000000000008</v>
      </c>
      <c r="H52" s="36"/>
      <c r="I52" s="10">
        <f t="shared" si="3"/>
        <v>142</v>
      </c>
      <c r="J52" s="10">
        <f t="shared" si="4"/>
        <v>160.46</v>
      </c>
    </row>
    <row r="53" spans="1:10" ht="15">
      <c r="A53" s="72">
        <v>3</v>
      </c>
      <c r="B53" s="80" t="s">
        <v>24</v>
      </c>
      <c r="C53" s="80" t="s">
        <v>25</v>
      </c>
      <c r="D53" s="81">
        <v>30</v>
      </c>
      <c r="E53" s="10">
        <v>0.49</v>
      </c>
      <c r="F53" s="35">
        <v>0.13</v>
      </c>
      <c r="G53" s="36">
        <f t="shared" si="5"/>
        <v>1.9110000000000014</v>
      </c>
      <c r="H53" s="36"/>
      <c r="I53" s="10">
        <f t="shared" si="3"/>
        <v>14.7</v>
      </c>
      <c r="J53" s="10">
        <f t="shared" si="4"/>
        <v>16.611</v>
      </c>
    </row>
    <row r="54" spans="1:10" ht="15">
      <c r="A54" s="72">
        <v>4</v>
      </c>
      <c r="B54" s="80" t="s">
        <v>53</v>
      </c>
      <c r="C54" s="80" t="s">
        <v>20</v>
      </c>
      <c r="D54" s="81">
        <v>80</v>
      </c>
      <c r="E54" s="10">
        <v>1</v>
      </c>
      <c r="F54" s="35">
        <v>0.13</v>
      </c>
      <c r="G54" s="36">
        <f t="shared" si="5"/>
        <v>10.400000000000006</v>
      </c>
      <c r="H54" s="36"/>
      <c r="I54" s="10">
        <f t="shared" si="3"/>
        <v>80</v>
      </c>
      <c r="J54" s="10">
        <f t="shared" si="4"/>
        <v>90.4</v>
      </c>
    </row>
    <row r="55" spans="1:10" ht="15">
      <c r="A55" s="72">
        <v>5</v>
      </c>
      <c r="B55" s="80" t="s">
        <v>28</v>
      </c>
      <c r="C55" s="80" t="s">
        <v>20</v>
      </c>
      <c r="D55" s="81">
        <v>80</v>
      </c>
      <c r="E55" s="10">
        <v>1.84</v>
      </c>
      <c r="F55" s="35">
        <v>0.13</v>
      </c>
      <c r="G55" s="36">
        <f t="shared" si="5"/>
        <v>19.135999999999996</v>
      </c>
      <c r="H55" s="36"/>
      <c r="I55" s="10">
        <f t="shared" si="3"/>
        <v>147.20000000000002</v>
      </c>
      <c r="J55" s="10">
        <f t="shared" si="4"/>
        <v>166.336</v>
      </c>
    </row>
    <row r="56" spans="1:10" ht="15">
      <c r="A56" s="72">
        <v>6</v>
      </c>
      <c r="B56" s="80" t="s">
        <v>31</v>
      </c>
      <c r="C56" s="80" t="s">
        <v>20</v>
      </c>
      <c r="D56" s="81">
        <v>20</v>
      </c>
      <c r="E56" s="10">
        <v>2.48</v>
      </c>
      <c r="F56" s="35">
        <v>0.13</v>
      </c>
      <c r="G56" s="36">
        <f t="shared" si="5"/>
        <v>6.448</v>
      </c>
      <c r="H56" s="36"/>
      <c r="I56" s="10">
        <f t="shared" si="3"/>
        <v>49.6</v>
      </c>
      <c r="J56" s="10">
        <f t="shared" si="4"/>
        <v>56.048</v>
      </c>
    </row>
    <row r="57" spans="1:10" ht="15">
      <c r="A57" s="72">
        <v>7</v>
      </c>
      <c r="B57" s="80" t="s">
        <v>34</v>
      </c>
      <c r="C57" s="80" t="s">
        <v>54</v>
      </c>
      <c r="D57" s="81">
        <v>50</v>
      </c>
      <c r="E57" s="10">
        <v>0.46</v>
      </c>
      <c r="F57" s="35">
        <v>0.13</v>
      </c>
      <c r="G57" s="36">
        <f t="shared" si="5"/>
        <v>2.990000000000002</v>
      </c>
      <c r="H57" s="36"/>
      <c r="I57" s="10">
        <f t="shared" si="3"/>
        <v>23</v>
      </c>
      <c r="J57" s="10">
        <f t="shared" si="4"/>
        <v>25.990000000000002</v>
      </c>
    </row>
    <row r="58" spans="1:10" ht="15">
      <c r="A58" s="72">
        <v>8</v>
      </c>
      <c r="B58" s="80" t="s">
        <v>32</v>
      </c>
      <c r="C58" s="80" t="s">
        <v>20</v>
      </c>
      <c r="D58" s="81">
        <v>200</v>
      </c>
      <c r="E58" s="10">
        <v>1.53</v>
      </c>
      <c r="F58" s="35">
        <v>0.13</v>
      </c>
      <c r="G58" s="36">
        <f t="shared" si="5"/>
        <v>39.77999999999997</v>
      </c>
      <c r="H58" s="36"/>
      <c r="I58" s="10">
        <f t="shared" si="3"/>
        <v>306</v>
      </c>
      <c r="J58" s="10">
        <f t="shared" si="4"/>
        <v>345.78</v>
      </c>
    </row>
    <row r="59" spans="1:10" ht="15">
      <c r="A59" s="72">
        <v>9</v>
      </c>
      <c r="B59" s="1" t="s">
        <v>21</v>
      </c>
      <c r="C59" s="1" t="s">
        <v>22</v>
      </c>
      <c r="D59" s="72">
        <v>135</v>
      </c>
      <c r="E59" s="10">
        <v>0.42</v>
      </c>
      <c r="F59" s="35">
        <v>0.13</v>
      </c>
      <c r="G59" s="36">
        <f t="shared" si="5"/>
        <v>7.371000000000002</v>
      </c>
      <c r="H59" s="36"/>
      <c r="I59" s="10">
        <f t="shared" si="3"/>
        <v>56.699999999999996</v>
      </c>
      <c r="J59" s="10">
        <f aca="true" t="shared" si="6" ref="J59:J66">(I59+(I59*F59))</f>
        <v>64.071</v>
      </c>
    </row>
    <row r="60" spans="1:10" ht="15">
      <c r="A60" s="72">
        <v>10</v>
      </c>
      <c r="B60" s="1" t="s">
        <v>42</v>
      </c>
      <c r="C60" s="1" t="s">
        <v>20</v>
      </c>
      <c r="D60" s="72">
        <v>25</v>
      </c>
      <c r="E60" s="10">
        <v>1.5</v>
      </c>
      <c r="F60" s="35">
        <v>0.13</v>
      </c>
      <c r="G60" s="36">
        <f t="shared" si="5"/>
        <v>4.875</v>
      </c>
      <c r="H60" s="36"/>
      <c r="I60" s="10">
        <f t="shared" si="3"/>
        <v>37.5</v>
      </c>
      <c r="J60" s="10">
        <f t="shared" si="6"/>
        <v>42.375</v>
      </c>
    </row>
    <row r="61" spans="1:10" ht="15">
      <c r="A61" s="72">
        <v>11</v>
      </c>
      <c r="B61" s="1" t="s">
        <v>33</v>
      </c>
      <c r="C61" s="1" t="s">
        <v>20</v>
      </c>
      <c r="D61" s="72">
        <v>30</v>
      </c>
      <c r="E61" s="10">
        <v>1.27</v>
      </c>
      <c r="F61" s="35">
        <v>0.13</v>
      </c>
      <c r="G61" s="36">
        <f t="shared" si="5"/>
        <v>4.953000000000003</v>
      </c>
      <c r="H61" s="36"/>
      <c r="I61" s="10">
        <f t="shared" si="3"/>
        <v>38.1</v>
      </c>
      <c r="J61" s="10">
        <f t="shared" si="6"/>
        <v>43.053000000000004</v>
      </c>
    </row>
    <row r="62" spans="1:10" ht="15">
      <c r="A62" s="72">
        <v>12</v>
      </c>
      <c r="B62" s="1" t="s">
        <v>26</v>
      </c>
      <c r="C62" s="1" t="s">
        <v>20</v>
      </c>
      <c r="D62" s="72">
        <v>150</v>
      </c>
      <c r="E62" s="10">
        <v>1.46</v>
      </c>
      <c r="F62" s="35">
        <v>0.13</v>
      </c>
      <c r="G62" s="36">
        <f t="shared" si="5"/>
        <v>28.47</v>
      </c>
      <c r="H62" s="36"/>
      <c r="I62" s="10">
        <f t="shared" si="3"/>
        <v>219</v>
      </c>
      <c r="J62" s="10">
        <f t="shared" si="6"/>
        <v>247.47</v>
      </c>
    </row>
    <row r="63" spans="1:10" ht="15">
      <c r="A63" s="72">
        <v>13</v>
      </c>
      <c r="B63" s="1" t="s">
        <v>39</v>
      </c>
      <c r="C63" s="1" t="s">
        <v>20</v>
      </c>
      <c r="D63" s="72">
        <v>70</v>
      </c>
      <c r="E63" s="10">
        <v>1.82</v>
      </c>
      <c r="F63" s="35">
        <v>0.13</v>
      </c>
      <c r="G63" s="36">
        <f t="shared" si="5"/>
        <v>16.562000000000012</v>
      </c>
      <c r="H63" s="36"/>
      <c r="I63" s="10">
        <f t="shared" si="3"/>
        <v>127.4</v>
      </c>
      <c r="J63" s="10">
        <f t="shared" si="6"/>
        <v>143.96200000000002</v>
      </c>
    </row>
    <row r="64" spans="1:10" ht="15">
      <c r="A64" s="72">
        <v>14</v>
      </c>
      <c r="B64" s="1" t="s">
        <v>49</v>
      </c>
      <c r="C64" s="1" t="s">
        <v>20</v>
      </c>
      <c r="D64" s="72">
        <v>20</v>
      </c>
      <c r="E64" s="10">
        <v>1.5</v>
      </c>
      <c r="F64" s="35">
        <v>0.13</v>
      </c>
      <c r="G64" s="36">
        <f t="shared" si="5"/>
        <v>3.8999999999999986</v>
      </c>
      <c r="H64" s="36"/>
      <c r="I64" s="10">
        <f t="shared" si="3"/>
        <v>30</v>
      </c>
      <c r="J64" s="10">
        <f t="shared" si="6"/>
        <v>33.9</v>
      </c>
    </row>
    <row r="65" spans="1:10" ht="15">
      <c r="A65" s="72">
        <v>15</v>
      </c>
      <c r="B65" s="1" t="s">
        <v>27</v>
      </c>
      <c r="C65" s="1" t="s">
        <v>20</v>
      </c>
      <c r="D65" s="72">
        <v>150</v>
      </c>
      <c r="E65" s="10">
        <v>1.64</v>
      </c>
      <c r="F65" s="35">
        <v>0.13</v>
      </c>
      <c r="G65" s="36">
        <f t="shared" si="5"/>
        <v>31.97999999999999</v>
      </c>
      <c r="H65" s="36"/>
      <c r="I65" s="10">
        <f t="shared" si="3"/>
        <v>245.99999999999997</v>
      </c>
      <c r="J65" s="10">
        <f t="shared" si="6"/>
        <v>277.97999999999996</v>
      </c>
    </row>
    <row r="66" spans="1:10" ht="15">
      <c r="A66" s="72">
        <v>16</v>
      </c>
      <c r="B66" s="1" t="s">
        <v>37</v>
      </c>
      <c r="C66" s="1" t="s">
        <v>20</v>
      </c>
      <c r="D66" s="72">
        <v>4</v>
      </c>
      <c r="E66" s="10">
        <v>1.26</v>
      </c>
      <c r="F66" s="35">
        <v>0.13</v>
      </c>
      <c r="G66" s="36">
        <f t="shared" si="5"/>
        <v>0.6551999999999998</v>
      </c>
      <c r="H66" s="36"/>
      <c r="I66" s="10">
        <f t="shared" si="3"/>
        <v>5.04</v>
      </c>
      <c r="J66" s="10">
        <f t="shared" si="6"/>
        <v>5.6952</v>
      </c>
    </row>
    <row r="67" spans="1:10" s="51" customFormat="1" ht="15">
      <c r="A67" s="82"/>
      <c r="B67" s="83"/>
      <c r="C67" s="83"/>
      <c r="D67" s="84"/>
      <c r="E67" s="48"/>
      <c r="F67" s="48"/>
      <c r="G67" s="49">
        <f>SUM(G51:G66)</f>
        <v>314.89119999999997</v>
      </c>
      <c r="H67" s="85"/>
      <c r="I67" s="86">
        <f>SUM(I51:I66)</f>
        <v>2422.24</v>
      </c>
      <c r="J67" s="50">
        <f>SUM(J51:J66)</f>
        <v>2737.1312000000003</v>
      </c>
    </row>
    <row r="68" spans="1:10" ht="15">
      <c r="A68" s="1"/>
      <c r="B68" s="87"/>
      <c r="C68" s="87"/>
      <c r="D68" s="80"/>
      <c r="E68" s="7"/>
      <c r="F68" s="7"/>
      <c r="G68" s="36"/>
      <c r="H68" s="88"/>
      <c r="I68" s="89"/>
      <c r="J68" s="10"/>
    </row>
    <row r="69" spans="1:10" ht="15">
      <c r="A69" s="1"/>
      <c r="B69" s="87"/>
      <c r="C69" s="87"/>
      <c r="D69" s="80"/>
      <c r="E69" s="7"/>
      <c r="F69" s="7"/>
      <c r="G69" s="36"/>
      <c r="H69" s="90"/>
      <c r="I69" s="90"/>
      <c r="J69" s="10"/>
    </row>
    <row r="70" spans="1:10" ht="15">
      <c r="A70" s="1"/>
      <c r="B70" s="2" t="s">
        <v>55</v>
      </c>
      <c r="C70" s="1"/>
      <c r="D70" s="1"/>
      <c r="E70" s="7"/>
      <c r="F70" s="7"/>
      <c r="G70" s="36"/>
      <c r="H70" s="36"/>
      <c r="I70" s="7"/>
      <c r="J70" s="7"/>
    </row>
    <row r="71" spans="1:10" ht="33">
      <c r="A71" s="80"/>
      <c r="B71" s="2" t="s">
        <v>17</v>
      </c>
      <c r="C71" s="2" t="s">
        <v>4</v>
      </c>
      <c r="D71" s="2" t="s">
        <v>5</v>
      </c>
      <c r="E71" s="42" t="s">
        <v>7</v>
      </c>
      <c r="F71" s="9" t="s">
        <v>19</v>
      </c>
      <c r="G71" s="33" t="s">
        <v>181</v>
      </c>
      <c r="H71" s="33" t="s">
        <v>182</v>
      </c>
      <c r="I71" s="3" t="s">
        <v>8</v>
      </c>
      <c r="J71" s="34" t="s">
        <v>9</v>
      </c>
    </row>
    <row r="72" spans="1:10" ht="15">
      <c r="A72" s="81">
        <v>1</v>
      </c>
      <c r="B72" s="1" t="s">
        <v>230</v>
      </c>
      <c r="C72" s="1" t="s">
        <v>20</v>
      </c>
      <c r="D72" s="72">
        <v>110</v>
      </c>
      <c r="E72" s="10">
        <v>9.41</v>
      </c>
      <c r="F72" s="35">
        <v>0.13</v>
      </c>
      <c r="G72" s="36">
        <f>J72-I72</f>
        <v>134.5630000000001</v>
      </c>
      <c r="H72" s="36">
        <v>0</v>
      </c>
      <c r="I72" s="10">
        <f aca="true" t="shared" si="7" ref="I72:I79">D72*E72</f>
        <v>1035.1</v>
      </c>
      <c r="J72" s="10">
        <f aca="true" t="shared" si="8" ref="J72:J79">I72+(I72*F72)</f>
        <v>1169.663</v>
      </c>
    </row>
    <row r="73" spans="1:10" ht="15">
      <c r="A73" s="81">
        <v>2</v>
      </c>
      <c r="B73" s="1" t="s">
        <v>229</v>
      </c>
      <c r="C73" s="1" t="s">
        <v>20</v>
      </c>
      <c r="D73" s="72">
        <v>160</v>
      </c>
      <c r="E73" s="10">
        <v>9.41</v>
      </c>
      <c r="F73" s="35">
        <v>0.13</v>
      </c>
      <c r="G73" s="36">
        <f aca="true" t="shared" si="9" ref="G73:G79">J73-I73</f>
        <v>195.72800000000007</v>
      </c>
      <c r="H73" s="36">
        <v>0</v>
      </c>
      <c r="I73" s="10">
        <f t="shared" si="7"/>
        <v>1505.6</v>
      </c>
      <c r="J73" s="10">
        <f t="shared" si="8"/>
        <v>1701.328</v>
      </c>
    </row>
    <row r="74" spans="1:10" ht="15">
      <c r="A74" s="81">
        <v>3</v>
      </c>
      <c r="B74" s="1" t="s">
        <v>56</v>
      </c>
      <c r="C74" s="1" t="s">
        <v>20</v>
      </c>
      <c r="D74" s="72">
        <v>180</v>
      </c>
      <c r="E74" s="10">
        <v>3.38</v>
      </c>
      <c r="F74" s="35">
        <v>0.13</v>
      </c>
      <c r="G74" s="36">
        <f t="shared" si="9"/>
        <v>79.09199999999998</v>
      </c>
      <c r="H74" s="36">
        <v>0</v>
      </c>
      <c r="I74" s="10">
        <f t="shared" si="7"/>
        <v>608.4</v>
      </c>
      <c r="J74" s="10">
        <f t="shared" si="8"/>
        <v>687.492</v>
      </c>
    </row>
    <row r="75" spans="1:10" ht="15">
      <c r="A75" s="81">
        <v>4</v>
      </c>
      <c r="B75" s="1" t="s">
        <v>57</v>
      </c>
      <c r="C75" s="1" t="s">
        <v>20</v>
      </c>
      <c r="D75" s="72">
        <v>250</v>
      </c>
      <c r="E75" s="10">
        <v>2.72</v>
      </c>
      <c r="F75" s="35">
        <v>0.13</v>
      </c>
      <c r="G75" s="36">
        <f t="shared" si="9"/>
        <v>88.39999999999998</v>
      </c>
      <c r="H75" s="36">
        <v>0</v>
      </c>
      <c r="I75" s="10">
        <f t="shared" si="7"/>
        <v>680</v>
      </c>
      <c r="J75" s="10">
        <f t="shared" si="8"/>
        <v>768.4</v>
      </c>
    </row>
    <row r="76" spans="1:10" ht="15">
      <c r="A76" s="81">
        <v>5</v>
      </c>
      <c r="B76" s="1" t="s">
        <v>228</v>
      </c>
      <c r="C76" s="1" t="s">
        <v>20</v>
      </c>
      <c r="D76" s="72">
        <v>140</v>
      </c>
      <c r="E76" s="10">
        <v>5.29</v>
      </c>
      <c r="F76" s="35">
        <v>0.13</v>
      </c>
      <c r="G76" s="36">
        <f t="shared" si="9"/>
        <v>96.27800000000002</v>
      </c>
      <c r="H76" s="36">
        <v>0</v>
      </c>
      <c r="I76" s="10">
        <f t="shared" si="7"/>
        <v>740.6</v>
      </c>
      <c r="J76" s="10">
        <f t="shared" si="8"/>
        <v>836.878</v>
      </c>
    </row>
    <row r="77" spans="1:10" ht="15">
      <c r="A77" s="81">
        <v>6</v>
      </c>
      <c r="B77" s="1" t="s">
        <v>223</v>
      </c>
      <c r="C77" s="1" t="s">
        <v>20</v>
      </c>
      <c r="D77" s="72">
        <v>150</v>
      </c>
      <c r="E77" s="10">
        <v>6.77</v>
      </c>
      <c r="F77" s="35">
        <v>0.13</v>
      </c>
      <c r="G77" s="36">
        <f t="shared" si="9"/>
        <v>132.015</v>
      </c>
      <c r="H77" s="36">
        <v>0</v>
      </c>
      <c r="I77" s="10">
        <f t="shared" si="7"/>
        <v>1015.4999999999999</v>
      </c>
      <c r="J77" s="10">
        <f t="shared" si="8"/>
        <v>1147.5149999999999</v>
      </c>
    </row>
    <row r="78" spans="1:10" ht="15">
      <c r="A78" s="81">
        <v>7</v>
      </c>
      <c r="B78" s="1" t="s">
        <v>231</v>
      </c>
      <c r="C78" s="1" t="s">
        <v>20</v>
      </c>
      <c r="D78" s="72">
        <v>130</v>
      </c>
      <c r="E78" s="10">
        <v>2.33</v>
      </c>
      <c r="F78" s="35">
        <v>0.13</v>
      </c>
      <c r="G78" s="36">
        <f t="shared" si="9"/>
        <v>39.37700000000001</v>
      </c>
      <c r="H78" s="36">
        <v>0</v>
      </c>
      <c r="I78" s="10">
        <f t="shared" si="7"/>
        <v>302.90000000000003</v>
      </c>
      <c r="J78" s="10">
        <f t="shared" si="8"/>
        <v>342.27700000000004</v>
      </c>
    </row>
    <row r="79" spans="1:10" ht="15">
      <c r="A79" s="81">
        <v>8</v>
      </c>
      <c r="B79" s="1" t="s">
        <v>232</v>
      </c>
      <c r="C79" s="1" t="s">
        <v>20</v>
      </c>
      <c r="D79" s="72">
        <v>140</v>
      </c>
      <c r="E79" s="10">
        <v>2.18</v>
      </c>
      <c r="F79" s="35">
        <v>0.13</v>
      </c>
      <c r="G79" s="36">
        <f t="shared" si="9"/>
        <v>39.67599999999999</v>
      </c>
      <c r="H79" s="36">
        <v>0</v>
      </c>
      <c r="I79" s="10">
        <f t="shared" si="7"/>
        <v>305.20000000000005</v>
      </c>
      <c r="J79" s="10">
        <f t="shared" si="8"/>
        <v>344.87600000000003</v>
      </c>
    </row>
    <row r="80" spans="1:10" s="45" customFormat="1" ht="15">
      <c r="A80" s="83"/>
      <c r="B80" s="37"/>
      <c r="C80" s="37"/>
      <c r="D80" s="37"/>
      <c r="E80" s="43"/>
      <c r="F80" s="43"/>
      <c r="G80" s="40">
        <f>SUM(G72:G79)</f>
        <v>805.1290000000001</v>
      </c>
      <c r="H80" s="85">
        <f>SUM(H72:H79)</f>
        <v>0</v>
      </c>
      <c r="I80" s="91">
        <f>SUM(I72:I79)</f>
        <v>6193.299999999999</v>
      </c>
      <c r="J80" s="44">
        <f>SUM(J72:J79)</f>
        <v>6998.429</v>
      </c>
    </row>
    <row r="81" spans="1:10" ht="15">
      <c r="A81" s="80"/>
      <c r="B81" s="2"/>
      <c r="C81" s="2"/>
      <c r="D81" s="1"/>
      <c r="E81" s="7"/>
      <c r="F81" s="7"/>
      <c r="G81" s="36"/>
      <c r="H81" s="89"/>
      <c r="I81" s="89"/>
      <c r="J81" s="10"/>
    </row>
    <row r="82" spans="1:10" ht="15">
      <c r="A82" s="80"/>
      <c r="B82" s="2"/>
      <c r="C82" s="2"/>
      <c r="D82" s="1"/>
      <c r="E82" s="7"/>
      <c r="F82" s="7"/>
      <c r="G82" s="36"/>
      <c r="H82" s="90"/>
      <c r="I82" s="90"/>
      <c r="J82" s="10"/>
    </row>
    <row r="83" spans="1:10" ht="15">
      <c r="A83" s="80"/>
      <c r="B83" s="2"/>
      <c r="C83" s="2"/>
      <c r="D83" s="1"/>
      <c r="E83" s="7"/>
      <c r="F83" s="7"/>
      <c r="G83" s="36"/>
      <c r="H83" s="36"/>
      <c r="I83" s="12"/>
      <c r="J83" s="10"/>
    </row>
    <row r="84" spans="1:10" ht="33">
      <c r="A84" s="1"/>
      <c r="B84" s="2" t="s">
        <v>58</v>
      </c>
      <c r="C84" s="2" t="s">
        <v>4</v>
      </c>
      <c r="D84" s="2" t="s">
        <v>5</v>
      </c>
      <c r="E84" s="42" t="s">
        <v>7</v>
      </c>
      <c r="F84" s="9" t="s">
        <v>19</v>
      </c>
      <c r="G84" s="33" t="s">
        <v>181</v>
      </c>
      <c r="H84" s="33" t="s">
        <v>182</v>
      </c>
      <c r="I84" s="3" t="s">
        <v>8</v>
      </c>
      <c r="J84" s="34" t="s">
        <v>9</v>
      </c>
    </row>
    <row r="85" spans="1:10" ht="15">
      <c r="A85" s="72">
        <v>1</v>
      </c>
      <c r="B85" s="1" t="s">
        <v>230</v>
      </c>
      <c r="C85" s="1" t="s">
        <v>20</v>
      </c>
      <c r="D85" s="72">
        <v>120</v>
      </c>
      <c r="E85" s="10">
        <v>9.41</v>
      </c>
      <c r="F85" s="35">
        <v>0.13</v>
      </c>
      <c r="G85" s="36">
        <f>J85-I85</f>
        <v>146.79600000000005</v>
      </c>
      <c r="H85" s="36">
        <v>0</v>
      </c>
      <c r="I85" s="10">
        <f aca="true" t="shared" si="10" ref="I85:I92">E85*D85</f>
        <v>1129.2</v>
      </c>
      <c r="J85" s="10">
        <f aca="true" t="shared" si="11" ref="J85:J92">I85+(I85*F85)</f>
        <v>1275.996</v>
      </c>
    </row>
    <row r="86" spans="1:10" ht="15">
      <c r="A86" s="72">
        <v>2</v>
      </c>
      <c r="B86" s="1" t="s">
        <v>229</v>
      </c>
      <c r="C86" s="1" t="s">
        <v>20</v>
      </c>
      <c r="D86" s="72">
        <v>150</v>
      </c>
      <c r="E86" s="10">
        <v>9.41</v>
      </c>
      <c r="F86" s="35">
        <v>0.13</v>
      </c>
      <c r="G86" s="36">
        <f aca="true" t="shared" si="12" ref="G86:G92">J86-I86</f>
        <v>183.4949999999999</v>
      </c>
      <c r="H86" s="36">
        <v>0</v>
      </c>
      <c r="I86" s="10">
        <f t="shared" si="10"/>
        <v>1411.5</v>
      </c>
      <c r="J86" s="10">
        <f t="shared" si="11"/>
        <v>1594.995</v>
      </c>
    </row>
    <row r="87" spans="1:10" ht="15">
      <c r="A87" s="72">
        <v>3</v>
      </c>
      <c r="B87" s="1" t="s">
        <v>56</v>
      </c>
      <c r="C87" s="1" t="s">
        <v>20</v>
      </c>
      <c r="D87" s="72">
        <v>150</v>
      </c>
      <c r="E87" s="10">
        <v>3.38</v>
      </c>
      <c r="F87" s="35">
        <v>0.13</v>
      </c>
      <c r="G87" s="36">
        <f t="shared" si="12"/>
        <v>65.90999999999997</v>
      </c>
      <c r="H87" s="36">
        <v>0</v>
      </c>
      <c r="I87" s="10">
        <f t="shared" si="10"/>
        <v>507</v>
      </c>
      <c r="J87" s="10">
        <f t="shared" si="11"/>
        <v>572.91</v>
      </c>
    </row>
    <row r="88" spans="1:10" ht="15">
      <c r="A88" s="72">
        <v>4</v>
      </c>
      <c r="B88" s="1" t="s">
        <v>57</v>
      </c>
      <c r="C88" s="1" t="s">
        <v>20</v>
      </c>
      <c r="D88" s="72">
        <v>130</v>
      </c>
      <c r="E88" s="10">
        <v>2.72</v>
      </c>
      <c r="F88" s="35">
        <v>0.13</v>
      </c>
      <c r="G88" s="36">
        <f t="shared" si="12"/>
        <v>45.96800000000002</v>
      </c>
      <c r="H88" s="36">
        <v>0</v>
      </c>
      <c r="I88" s="10">
        <f t="shared" si="10"/>
        <v>353.6</v>
      </c>
      <c r="J88" s="10">
        <f t="shared" si="11"/>
        <v>399.56800000000004</v>
      </c>
    </row>
    <row r="89" spans="1:10" ht="15">
      <c r="A89" s="72">
        <v>5</v>
      </c>
      <c r="B89" s="1" t="s">
        <v>228</v>
      </c>
      <c r="C89" s="1" t="s">
        <v>20</v>
      </c>
      <c r="D89" s="72">
        <v>150</v>
      </c>
      <c r="E89" s="10">
        <v>5.29</v>
      </c>
      <c r="F89" s="35">
        <v>0.13</v>
      </c>
      <c r="G89" s="36">
        <f t="shared" si="12"/>
        <v>103.15499999999997</v>
      </c>
      <c r="H89" s="36">
        <v>0</v>
      </c>
      <c r="I89" s="10">
        <f t="shared" si="10"/>
        <v>793.5</v>
      </c>
      <c r="J89" s="10">
        <f t="shared" si="11"/>
        <v>896.655</v>
      </c>
    </row>
    <row r="90" spans="1:10" ht="15">
      <c r="A90" s="72">
        <v>6</v>
      </c>
      <c r="B90" s="1" t="s">
        <v>223</v>
      </c>
      <c r="C90" s="1" t="s">
        <v>20</v>
      </c>
      <c r="D90" s="72">
        <v>100</v>
      </c>
      <c r="E90" s="10">
        <v>6.77</v>
      </c>
      <c r="F90" s="35">
        <v>0.13</v>
      </c>
      <c r="G90" s="36">
        <f t="shared" si="12"/>
        <v>88.00999999999999</v>
      </c>
      <c r="H90" s="36">
        <v>0</v>
      </c>
      <c r="I90" s="10">
        <f t="shared" si="10"/>
        <v>677</v>
      </c>
      <c r="J90" s="10">
        <f t="shared" si="11"/>
        <v>765.01</v>
      </c>
    </row>
    <row r="91" spans="1:10" ht="15">
      <c r="A91" s="72">
        <v>7</v>
      </c>
      <c r="B91" s="1" t="s">
        <v>231</v>
      </c>
      <c r="C91" s="1" t="s">
        <v>20</v>
      </c>
      <c r="D91" s="72">
        <v>69</v>
      </c>
      <c r="E91" s="10">
        <v>2.33</v>
      </c>
      <c r="F91" s="35">
        <v>0.13</v>
      </c>
      <c r="G91" s="36">
        <f t="shared" si="12"/>
        <v>20.90010000000001</v>
      </c>
      <c r="H91" s="36">
        <v>0</v>
      </c>
      <c r="I91" s="10">
        <f t="shared" si="10"/>
        <v>160.77</v>
      </c>
      <c r="J91" s="10">
        <f t="shared" si="11"/>
        <v>181.67010000000002</v>
      </c>
    </row>
    <row r="92" spans="1:10" ht="15">
      <c r="A92" s="72">
        <v>8</v>
      </c>
      <c r="B92" s="1" t="s">
        <v>232</v>
      </c>
      <c r="C92" s="1" t="s">
        <v>20</v>
      </c>
      <c r="D92" s="72">
        <v>70</v>
      </c>
      <c r="E92" s="10">
        <v>2.18</v>
      </c>
      <c r="F92" s="35">
        <v>0.13</v>
      </c>
      <c r="G92" s="36">
        <f t="shared" si="12"/>
        <v>19.837999999999994</v>
      </c>
      <c r="H92" s="36">
        <v>0</v>
      </c>
      <c r="I92" s="10">
        <f t="shared" si="10"/>
        <v>152.60000000000002</v>
      </c>
      <c r="J92" s="10">
        <f t="shared" si="11"/>
        <v>172.43800000000002</v>
      </c>
    </row>
    <row r="93" spans="1:10" s="45" customFormat="1" ht="15">
      <c r="A93" s="37"/>
      <c r="B93" s="37"/>
      <c r="C93" s="37"/>
      <c r="D93" s="37"/>
      <c r="E93" s="43"/>
      <c r="F93" s="43"/>
      <c r="G93" s="40">
        <f>SUM(G85:G92)</f>
        <v>674.0720999999999</v>
      </c>
      <c r="H93" s="85">
        <f>SUM(H85:H92)</f>
        <v>0</v>
      </c>
      <c r="I93" s="91">
        <f>SUM(I85:I92)</f>
        <v>5185.17</v>
      </c>
      <c r="J93" s="44">
        <v>6226.01</v>
      </c>
    </row>
    <row r="94" spans="1:10" ht="15">
      <c r="A94" s="1"/>
      <c r="B94" s="2"/>
      <c r="C94" s="1"/>
      <c r="D94" s="1"/>
      <c r="E94" s="7"/>
      <c r="F94" s="7"/>
      <c r="G94" s="36"/>
      <c r="H94" s="89"/>
      <c r="I94" s="89"/>
      <c r="J94" s="10"/>
    </row>
    <row r="95" spans="1:10" ht="15">
      <c r="A95" s="1"/>
      <c r="B95" s="2"/>
      <c r="C95" s="1"/>
      <c r="D95" s="1"/>
      <c r="E95" s="7"/>
      <c r="F95" s="7"/>
      <c r="G95" s="36"/>
      <c r="H95" s="90"/>
      <c r="I95" s="90"/>
      <c r="J95" s="10"/>
    </row>
    <row r="96" spans="1:10" ht="15">
      <c r="A96" s="1"/>
      <c r="B96" s="2" t="s">
        <v>59</v>
      </c>
      <c r="C96" s="1"/>
      <c r="D96" s="1"/>
      <c r="E96" s="7"/>
      <c r="F96" s="7"/>
      <c r="G96" s="36"/>
      <c r="H96" s="36"/>
      <c r="I96" s="7"/>
      <c r="J96" s="7"/>
    </row>
    <row r="97" spans="1:10" ht="33">
      <c r="A97" s="1"/>
      <c r="B97" s="2" t="s">
        <v>17</v>
      </c>
      <c r="C97" s="2" t="s">
        <v>4</v>
      </c>
      <c r="D97" s="2" t="s">
        <v>5</v>
      </c>
      <c r="E97" s="42" t="s">
        <v>7</v>
      </c>
      <c r="F97" s="9" t="s">
        <v>19</v>
      </c>
      <c r="G97" s="33" t="s">
        <v>181</v>
      </c>
      <c r="H97" s="33" t="s">
        <v>182</v>
      </c>
      <c r="I97" s="3" t="s">
        <v>8</v>
      </c>
      <c r="J97" s="34" t="s">
        <v>9</v>
      </c>
    </row>
    <row r="98" spans="1:10" ht="15">
      <c r="A98" s="72">
        <v>1</v>
      </c>
      <c r="B98" s="1" t="s">
        <v>183</v>
      </c>
      <c r="C98" s="1" t="s">
        <v>22</v>
      </c>
      <c r="D98" s="72">
        <v>80</v>
      </c>
      <c r="E98" s="10">
        <v>0.79</v>
      </c>
      <c r="F98" s="35">
        <v>0.24</v>
      </c>
      <c r="G98" s="36"/>
      <c r="H98" s="36">
        <f>J98-I98</f>
        <v>15.167999999999992</v>
      </c>
      <c r="I98" s="10">
        <f aca="true" t="shared" si="13" ref="I98:I160">E98*D98</f>
        <v>63.2</v>
      </c>
      <c r="J98" s="10">
        <f aca="true" t="shared" si="14" ref="J98:J160">I98+(I98*F98)</f>
        <v>78.368</v>
      </c>
    </row>
    <row r="99" spans="1:10" ht="15">
      <c r="A99" s="72">
        <v>2</v>
      </c>
      <c r="B99" s="1" t="s">
        <v>60</v>
      </c>
      <c r="C99" s="1" t="s">
        <v>22</v>
      </c>
      <c r="D99" s="72">
        <v>150</v>
      </c>
      <c r="E99" s="10">
        <v>1.01</v>
      </c>
      <c r="F99" s="35">
        <v>0.24</v>
      </c>
      <c r="G99" s="36"/>
      <c r="H99" s="36">
        <f>J99-I99</f>
        <v>36.360000000000014</v>
      </c>
      <c r="I99" s="10">
        <f t="shared" si="13"/>
        <v>151.5</v>
      </c>
      <c r="J99" s="10">
        <f t="shared" si="14"/>
        <v>187.86</v>
      </c>
    </row>
    <row r="100" spans="1:10" ht="15">
      <c r="A100" s="72">
        <v>3</v>
      </c>
      <c r="B100" s="1" t="s">
        <v>184</v>
      </c>
      <c r="C100" s="1" t="s">
        <v>22</v>
      </c>
      <c r="D100" s="72">
        <v>80</v>
      </c>
      <c r="E100" s="10">
        <v>1.9</v>
      </c>
      <c r="F100" s="35">
        <v>0.24</v>
      </c>
      <c r="G100" s="36"/>
      <c r="H100" s="36">
        <f>J100-I100</f>
        <v>36.47999999999999</v>
      </c>
      <c r="I100" s="10">
        <f t="shared" si="13"/>
        <v>152</v>
      </c>
      <c r="J100" s="10">
        <f t="shared" si="14"/>
        <v>188.48</v>
      </c>
    </row>
    <row r="101" spans="1:10" ht="15">
      <c r="A101" s="72">
        <v>4</v>
      </c>
      <c r="B101" s="1" t="s">
        <v>61</v>
      </c>
      <c r="C101" s="1" t="s">
        <v>22</v>
      </c>
      <c r="D101" s="72">
        <v>50</v>
      </c>
      <c r="E101" s="10">
        <v>2.05</v>
      </c>
      <c r="F101" s="35">
        <v>0.24</v>
      </c>
      <c r="G101" s="36"/>
      <c r="H101" s="36">
        <f>J101-I101</f>
        <v>24.599999999999994</v>
      </c>
      <c r="I101" s="10">
        <f t="shared" si="13"/>
        <v>102.49999999999999</v>
      </c>
      <c r="J101" s="10">
        <f t="shared" si="14"/>
        <v>127.09999999999998</v>
      </c>
    </row>
    <row r="102" spans="1:10" ht="15">
      <c r="A102" s="72">
        <v>5</v>
      </c>
      <c r="B102" s="1" t="s">
        <v>233</v>
      </c>
      <c r="C102" s="1" t="s">
        <v>82</v>
      </c>
      <c r="D102" s="72">
        <v>50</v>
      </c>
      <c r="E102" s="10">
        <v>2.1</v>
      </c>
      <c r="F102" s="35">
        <v>0.13</v>
      </c>
      <c r="G102" s="36">
        <f>J102-I102</f>
        <v>13.650000000000006</v>
      </c>
      <c r="H102" s="36"/>
      <c r="I102" s="10">
        <f t="shared" si="13"/>
        <v>105</v>
      </c>
      <c r="J102" s="10">
        <f t="shared" si="14"/>
        <v>118.65</v>
      </c>
    </row>
    <row r="103" spans="1:10" ht="15">
      <c r="A103" s="72">
        <v>6</v>
      </c>
      <c r="B103" s="1" t="s">
        <v>62</v>
      </c>
      <c r="C103" s="1" t="s">
        <v>22</v>
      </c>
      <c r="D103" s="72">
        <v>40</v>
      </c>
      <c r="E103" s="10">
        <v>23.35</v>
      </c>
      <c r="F103" s="35">
        <v>0.13</v>
      </c>
      <c r="G103" s="36">
        <f>J103-I103</f>
        <v>121.42000000000007</v>
      </c>
      <c r="H103" s="36"/>
      <c r="I103" s="10">
        <f t="shared" si="13"/>
        <v>934</v>
      </c>
      <c r="J103" s="10">
        <f t="shared" si="14"/>
        <v>1055.42</v>
      </c>
    </row>
    <row r="104" spans="1:10" ht="15">
      <c r="A104" s="72">
        <v>7</v>
      </c>
      <c r="B104" s="1" t="s">
        <v>63</v>
      </c>
      <c r="C104" s="1" t="s">
        <v>22</v>
      </c>
      <c r="D104" s="72">
        <v>40</v>
      </c>
      <c r="E104" s="10">
        <v>10.04</v>
      </c>
      <c r="F104" s="35">
        <v>0.24</v>
      </c>
      <c r="G104" s="36"/>
      <c r="H104" s="36">
        <f>J104-I104</f>
        <v>96.38399999999996</v>
      </c>
      <c r="I104" s="10">
        <f t="shared" si="13"/>
        <v>401.59999999999997</v>
      </c>
      <c r="J104" s="10">
        <f t="shared" si="14"/>
        <v>497.9839999999999</v>
      </c>
    </row>
    <row r="105" spans="1:10" ht="15">
      <c r="A105" s="72">
        <v>8</v>
      </c>
      <c r="B105" s="1" t="s">
        <v>64</v>
      </c>
      <c r="C105" s="1" t="s">
        <v>22</v>
      </c>
      <c r="D105" s="72">
        <v>90</v>
      </c>
      <c r="E105" s="10">
        <v>0.9</v>
      </c>
      <c r="F105" s="35">
        <v>0.24</v>
      </c>
      <c r="G105" s="36"/>
      <c r="H105" s="36">
        <f>J105-I105</f>
        <v>19.439999999999998</v>
      </c>
      <c r="I105" s="10">
        <f t="shared" si="13"/>
        <v>81</v>
      </c>
      <c r="J105" s="10">
        <f t="shared" si="14"/>
        <v>100.44</v>
      </c>
    </row>
    <row r="106" spans="1:10" ht="15">
      <c r="A106" s="72">
        <v>9</v>
      </c>
      <c r="B106" s="1" t="s">
        <v>65</v>
      </c>
      <c r="C106" s="1" t="s">
        <v>22</v>
      </c>
      <c r="D106" s="72">
        <v>40</v>
      </c>
      <c r="E106" s="10">
        <v>1.5</v>
      </c>
      <c r="F106" s="35">
        <v>0.24</v>
      </c>
      <c r="G106" s="36"/>
      <c r="H106" s="36">
        <f>J106-I106</f>
        <v>14.400000000000006</v>
      </c>
      <c r="I106" s="10">
        <f t="shared" si="13"/>
        <v>60</v>
      </c>
      <c r="J106" s="10">
        <f t="shared" si="14"/>
        <v>74.4</v>
      </c>
    </row>
    <row r="107" spans="1:10" ht="15">
      <c r="A107" s="72">
        <v>10</v>
      </c>
      <c r="B107" s="1" t="s">
        <v>66</v>
      </c>
      <c r="C107" s="1" t="s">
        <v>22</v>
      </c>
      <c r="D107" s="72">
        <v>39</v>
      </c>
      <c r="E107" s="10">
        <v>2.49</v>
      </c>
      <c r="F107" s="35">
        <v>0.13</v>
      </c>
      <c r="G107" s="36">
        <f>J107-I107</f>
        <v>12.624300000000005</v>
      </c>
      <c r="H107" s="36"/>
      <c r="I107" s="10">
        <f t="shared" si="13"/>
        <v>97.11000000000001</v>
      </c>
      <c r="J107" s="10">
        <f t="shared" si="14"/>
        <v>109.73430000000002</v>
      </c>
    </row>
    <row r="108" spans="1:10" ht="15">
      <c r="A108" s="72">
        <v>11</v>
      </c>
      <c r="B108" s="1" t="s">
        <v>67</v>
      </c>
      <c r="C108" s="1" t="s">
        <v>22</v>
      </c>
      <c r="D108" s="72">
        <v>70</v>
      </c>
      <c r="E108" s="10">
        <v>1.18</v>
      </c>
      <c r="F108" s="35">
        <v>0.24</v>
      </c>
      <c r="G108" s="36"/>
      <c r="H108" s="36">
        <f>J108-I108</f>
        <v>19.823999999999998</v>
      </c>
      <c r="I108" s="10">
        <f t="shared" si="13"/>
        <v>82.6</v>
      </c>
      <c r="J108" s="10">
        <f t="shared" si="14"/>
        <v>102.42399999999999</v>
      </c>
    </row>
    <row r="109" spans="1:10" ht="15">
      <c r="A109" s="72">
        <v>12</v>
      </c>
      <c r="B109" s="1" t="s">
        <v>68</v>
      </c>
      <c r="C109" s="1" t="s">
        <v>22</v>
      </c>
      <c r="D109" s="72">
        <v>70</v>
      </c>
      <c r="E109" s="10">
        <v>10</v>
      </c>
      <c r="F109" s="35">
        <v>0.13</v>
      </c>
      <c r="G109" s="36">
        <f>J109-I109</f>
        <v>91</v>
      </c>
      <c r="H109" s="36"/>
      <c r="I109" s="10">
        <f t="shared" si="13"/>
        <v>700</v>
      </c>
      <c r="J109" s="10">
        <f t="shared" si="14"/>
        <v>791</v>
      </c>
    </row>
    <row r="110" spans="1:10" ht="15">
      <c r="A110" s="72">
        <v>13</v>
      </c>
      <c r="B110" s="1" t="s">
        <v>69</v>
      </c>
      <c r="C110" s="1" t="s">
        <v>22</v>
      </c>
      <c r="D110" s="72">
        <v>150</v>
      </c>
      <c r="E110" s="10">
        <v>1.65</v>
      </c>
      <c r="F110" s="35">
        <v>0.24</v>
      </c>
      <c r="G110" s="36"/>
      <c r="H110" s="36">
        <f>J110-I110</f>
        <v>59.39999999999998</v>
      </c>
      <c r="I110" s="10">
        <f t="shared" si="13"/>
        <v>247.5</v>
      </c>
      <c r="J110" s="10">
        <f t="shared" si="14"/>
        <v>306.9</v>
      </c>
    </row>
    <row r="111" spans="1:10" ht="15">
      <c r="A111" s="72">
        <v>14</v>
      </c>
      <c r="B111" s="1" t="s">
        <v>70</v>
      </c>
      <c r="C111" s="1" t="s">
        <v>22</v>
      </c>
      <c r="D111" s="72">
        <v>80</v>
      </c>
      <c r="E111" s="10">
        <v>0.9</v>
      </c>
      <c r="F111" s="35">
        <v>0.13</v>
      </c>
      <c r="G111" s="36">
        <f>J111-I111</f>
        <v>9.36</v>
      </c>
      <c r="H111" s="36"/>
      <c r="I111" s="10">
        <f t="shared" si="13"/>
        <v>72</v>
      </c>
      <c r="J111" s="10">
        <f t="shared" si="14"/>
        <v>81.36</v>
      </c>
    </row>
    <row r="112" spans="1:10" ht="15">
      <c r="A112" s="72">
        <v>15</v>
      </c>
      <c r="B112" s="1" t="s">
        <v>71</v>
      </c>
      <c r="C112" s="1" t="s">
        <v>22</v>
      </c>
      <c r="D112" s="72">
        <v>80</v>
      </c>
      <c r="E112" s="10">
        <v>1.38</v>
      </c>
      <c r="F112" s="35">
        <v>0.13</v>
      </c>
      <c r="G112" s="36">
        <f aca="true" t="shared" si="15" ref="G112:G119">J112-I112</f>
        <v>14.352000000000004</v>
      </c>
      <c r="H112" s="36"/>
      <c r="I112" s="10">
        <f t="shared" si="13"/>
        <v>110.39999999999999</v>
      </c>
      <c r="J112" s="10">
        <f t="shared" si="14"/>
        <v>124.752</v>
      </c>
    </row>
    <row r="113" spans="1:10" ht="15">
      <c r="A113" s="72">
        <v>16</v>
      </c>
      <c r="B113" s="1" t="s">
        <v>72</v>
      </c>
      <c r="C113" s="1" t="s">
        <v>22</v>
      </c>
      <c r="D113" s="72">
        <v>140</v>
      </c>
      <c r="E113" s="10">
        <v>1.56</v>
      </c>
      <c r="F113" s="35">
        <v>0.13</v>
      </c>
      <c r="G113" s="36">
        <f t="shared" si="15"/>
        <v>28.391999999999996</v>
      </c>
      <c r="H113" s="36"/>
      <c r="I113" s="10">
        <f t="shared" si="13"/>
        <v>218.4</v>
      </c>
      <c r="J113" s="10">
        <f t="shared" si="14"/>
        <v>246.792</v>
      </c>
    </row>
    <row r="114" spans="1:10" ht="15">
      <c r="A114" s="72">
        <v>17</v>
      </c>
      <c r="B114" s="1" t="s">
        <v>73</v>
      </c>
      <c r="C114" s="1" t="s">
        <v>22</v>
      </c>
      <c r="D114" s="72">
        <v>140</v>
      </c>
      <c r="E114" s="10">
        <v>0.89</v>
      </c>
      <c r="F114" s="35">
        <v>0.13</v>
      </c>
      <c r="G114" s="36">
        <f t="shared" si="15"/>
        <v>16.197999999999993</v>
      </c>
      <c r="H114" s="36"/>
      <c r="I114" s="10">
        <f t="shared" si="13"/>
        <v>124.60000000000001</v>
      </c>
      <c r="J114" s="10">
        <f t="shared" si="14"/>
        <v>140.798</v>
      </c>
    </row>
    <row r="115" spans="1:10" ht="15">
      <c r="A115" s="72">
        <v>18</v>
      </c>
      <c r="B115" s="1" t="s">
        <v>74</v>
      </c>
      <c r="C115" s="1" t="s">
        <v>22</v>
      </c>
      <c r="D115" s="72">
        <v>1200</v>
      </c>
      <c r="E115" s="10">
        <v>0.95</v>
      </c>
      <c r="F115" s="35">
        <v>0.13</v>
      </c>
      <c r="G115" s="36">
        <f t="shared" si="15"/>
        <v>148.20000000000005</v>
      </c>
      <c r="H115" s="36"/>
      <c r="I115" s="10">
        <f t="shared" si="13"/>
        <v>1140</v>
      </c>
      <c r="J115" s="10">
        <f t="shared" si="14"/>
        <v>1288.2</v>
      </c>
    </row>
    <row r="116" spans="1:10" ht="15">
      <c r="A116" s="72">
        <v>19</v>
      </c>
      <c r="B116" s="1" t="s">
        <v>75</v>
      </c>
      <c r="C116" s="1" t="s">
        <v>22</v>
      </c>
      <c r="D116" s="72">
        <v>70</v>
      </c>
      <c r="E116" s="10">
        <v>0.89</v>
      </c>
      <c r="F116" s="35">
        <v>0.13</v>
      </c>
      <c r="G116" s="36">
        <f t="shared" si="15"/>
        <v>8.098999999999997</v>
      </c>
      <c r="H116" s="36"/>
      <c r="I116" s="10">
        <f t="shared" si="13"/>
        <v>62.300000000000004</v>
      </c>
      <c r="J116" s="10">
        <f t="shared" si="14"/>
        <v>70.399</v>
      </c>
    </row>
    <row r="117" spans="1:10" ht="15">
      <c r="A117" s="72">
        <v>20</v>
      </c>
      <c r="B117" s="1" t="s">
        <v>76</v>
      </c>
      <c r="C117" s="1" t="s">
        <v>22</v>
      </c>
      <c r="D117" s="72">
        <v>140</v>
      </c>
      <c r="E117" s="10">
        <v>1.87</v>
      </c>
      <c r="F117" s="35">
        <v>0.13</v>
      </c>
      <c r="G117" s="36">
        <f t="shared" si="15"/>
        <v>34.03399999999999</v>
      </c>
      <c r="H117" s="36"/>
      <c r="I117" s="10">
        <f t="shared" si="13"/>
        <v>261.8</v>
      </c>
      <c r="J117" s="10">
        <f t="shared" si="14"/>
        <v>295.834</v>
      </c>
    </row>
    <row r="118" spans="1:10" ht="15">
      <c r="A118" s="72">
        <v>21</v>
      </c>
      <c r="B118" s="1" t="s">
        <v>77</v>
      </c>
      <c r="C118" s="1" t="s">
        <v>22</v>
      </c>
      <c r="D118" s="72">
        <v>110</v>
      </c>
      <c r="E118" s="10">
        <v>0.95</v>
      </c>
      <c r="F118" s="35">
        <v>0.13</v>
      </c>
      <c r="G118" s="36">
        <f t="shared" si="15"/>
        <v>13.585000000000008</v>
      </c>
      <c r="H118" s="36"/>
      <c r="I118" s="10">
        <f t="shared" si="13"/>
        <v>104.5</v>
      </c>
      <c r="J118" s="10">
        <f t="shared" si="14"/>
        <v>118.08500000000001</v>
      </c>
    </row>
    <row r="119" spans="1:10" ht="15">
      <c r="A119" s="72">
        <v>22</v>
      </c>
      <c r="B119" s="1" t="s">
        <v>234</v>
      </c>
      <c r="C119" s="1" t="s">
        <v>22</v>
      </c>
      <c r="D119" s="72">
        <v>30</v>
      </c>
      <c r="E119" s="10">
        <v>10.5</v>
      </c>
      <c r="F119" s="35">
        <v>0.13</v>
      </c>
      <c r="G119" s="36">
        <f t="shared" si="15"/>
        <v>40.94999999999999</v>
      </c>
      <c r="H119" s="36"/>
      <c r="I119" s="10">
        <f t="shared" si="13"/>
        <v>315</v>
      </c>
      <c r="J119" s="10">
        <f t="shared" si="14"/>
        <v>355.95</v>
      </c>
    </row>
    <row r="120" spans="1:10" ht="15">
      <c r="A120" s="72">
        <v>23</v>
      </c>
      <c r="B120" s="1" t="s">
        <v>78</v>
      </c>
      <c r="C120" s="1" t="s">
        <v>22</v>
      </c>
      <c r="D120" s="72">
        <v>100</v>
      </c>
      <c r="E120" s="13">
        <v>1.9</v>
      </c>
      <c r="F120" s="35">
        <v>0.24</v>
      </c>
      <c r="G120" s="36"/>
      <c r="H120" s="36">
        <f>J120-I120</f>
        <v>45.599999999999994</v>
      </c>
      <c r="I120" s="10">
        <f t="shared" si="13"/>
        <v>190</v>
      </c>
      <c r="J120" s="10">
        <f t="shared" si="14"/>
        <v>235.6</v>
      </c>
    </row>
    <row r="121" spans="1:10" ht="15">
      <c r="A121" s="72">
        <v>24</v>
      </c>
      <c r="B121" s="1" t="s">
        <v>79</v>
      </c>
      <c r="C121" s="1" t="s">
        <v>22</v>
      </c>
      <c r="D121" s="72">
        <v>90</v>
      </c>
      <c r="E121" s="10">
        <v>3.09</v>
      </c>
      <c r="F121" s="35">
        <v>0.24</v>
      </c>
      <c r="G121" s="36"/>
      <c r="H121" s="36">
        <f>J121-I121</f>
        <v>66.74399999999997</v>
      </c>
      <c r="I121" s="10">
        <f t="shared" si="13"/>
        <v>278.09999999999997</v>
      </c>
      <c r="J121" s="10">
        <f t="shared" si="14"/>
        <v>344.84399999999994</v>
      </c>
    </row>
    <row r="122" spans="1:10" ht="15">
      <c r="A122" s="72">
        <v>25</v>
      </c>
      <c r="B122" s="1" t="s">
        <v>235</v>
      </c>
      <c r="C122" s="1" t="s">
        <v>22</v>
      </c>
      <c r="D122" s="72">
        <v>50</v>
      </c>
      <c r="E122" s="10">
        <v>1.05</v>
      </c>
      <c r="F122" s="35">
        <v>0.24</v>
      </c>
      <c r="G122" s="36"/>
      <c r="H122" s="36">
        <f>J122-I122</f>
        <v>12.599999999999994</v>
      </c>
      <c r="I122" s="10">
        <f t="shared" si="13"/>
        <v>52.5</v>
      </c>
      <c r="J122" s="10">
        <f t="shared" si="14"/>
        <v>65.1</v>
      </c>
    </row>
    <row r="123" spans="1:10" ht="15">
      <c r="A123" s="72">
        <v>26</v>
      </c>
      <c r="B123" s="1" t="s">
        <v>236</v>
      </c>
      <c r="C123" s="1" t="s">
        <v>22</v>
      </c>
      <c r="D123" s="72">
        <v>710</v>
      </c>
      <c r="E123" s="10">
        <v>0.3</v>
      </c>
      <c r="F123" s="35">
        <v>0.13</v>
      </c>
      <c r="G123" s="36">
        <f>J123-I123</f>
        <v>27.689999999999998</v>
      </c>
      <c r="H123" s="36"/>
      <c r="I123" s="10">
        <f t="shared" si="13"/>
        <v>213</v>
      </c>
      <c r="J123" s="10">
        <f t="shared" si="14"/>
        <v>240.69</v>
      </c>
    </row>
    <row r="124" spans="1:10" ht="15">
      <c r="A124" s="72">
        <v>27</v>
      </c>
      <c r="B124" s="1" t="s">
        <v>185</v>
      </c>
      <c r="C124" s="1" t="s">
        <v>22</v>
      </c>
      <c r="D124" s="72">
        <v>40</v>
      </c>
      <c r="E124" s="10">
        <v>0.47</v>
      </c>
      <c r="F124" s="35">
        <v>0.13</v>
      </c>
      <c r="G124" s="36">
        <f>J124-I124</f>
        <v>2.443999999999999</v>
      </c>
      <c r="H124" s="36"/>
      <c r="I124" s="10">
        <f t="shared" si="13"/>
        <v>18.799999999999997</v>
      </c>
      <c r="J124" s="10">
        <f t="shared" si="14"/>
        <v>21.243999999999996</v>
      </c>
    </row>
    <row r="125" spans="1:10" ht="15">
      <c r="A125" s="72">
        <v>28</v>
      </c>
      <c r="B125" s="1" t="s">
        <v>80</v>
      </c>
      <c r="C125" s="1" t="s">
        <v>22</v>
      </c>
      <c r="D125" s="72">
        <v>200</v>
      </c>
      <c r="E125" s="10">
        <v>0.81</v>
      </c>
      <c r="F125" s="35">
        <v>0.13</v>
      </c>
      <c r="G125" s="36">
        <f>J125-I125</f>
        <v>21.060000000000002</v>
      </c>
      <c r="H125" s="36"/>
      <c r="I125" s="10">
        <f t="shared" si="13"/>
        <v>162</v>
      </c>
      <c r="J125" s="10">
        <f t="shared" si="14"/>
        <v>183.06</v>
      </c>
    </row>
    <row r="126" spans="1:10" ht="15">
      <c r="A126" s="72">
        <v>29</v>
      </c>
      <c r="B126" s="1" t="s">
        <v>81</v>
      </c>
      <c r="C126" s="1" t="s">
        <v>82</v>
      </c>
      <c r="D126" s="72">
        <v>50</v>
      </c>
      <c r="E126" s="10">
        <v>5</v>
      </c>
      <c r="F126" s="35">
        <v>0.13</v>
      </c>
      <c r="G126" s="36">
        <f>J126-I126</f>
        <v>32.5</v>
      </c>
      <c r="H126" s="36"/>
      <c r="I126" s="10">
        <f t="shared" si="13"/>
        <v>250</v>
      </c>
      <c r="J126" s="10">
        <f t="shared" si="14"/>
        <v>282.5</v>
      </c>
    </row>
    <row r="127" spans="1:10" ht="15">
      <c r="A127" s="72">
        <v>30</v>
      </c>
      <c r="B127" s="1" t="s">
        <v>186</v>
      </c>
      <c r="C127" s="1" t="s">
        <v>22</v>
      </c>
      <c r="D127" s="72">
        <v>20</v>
      </c>
      <c r="E127" s="10">
        <v>7.5</v>
      </c>
      <c r="F127" s="35">
        <v>0.24</v>
      </c>
      <c r="G127" s="36"/>
      <c r="H127" s="36">
        <f>J127-I127</f>
        <v>36</v>
      </c>
      <c r="I127" s="10">
        <f t="shared" si="13"/>
        <v>150</v>
      </c>
      <c r="J127" s="10">
        <f t="shared" si="14"/>
        <v>186</v>
      </c>
    </row>
    <row r="128" spans="1:10" ht="15">
      <c r="A128" s="72">
        <v>31</v>
      </c>
      <c r="B128" s="1" t="s">
        <v>187</v>
      </c>
      <c r="C128" s="1" t="s">
        <v>22</v>
      </c>
      <c r="D128" s="72">
        <v>20</v>
      </c>
      <c r="E128" s="10">
        <v>0.88</v>
      </c>
      <c r="F128" s="35">
        <v>0.24</v>
      </c>
      <c r="G128" s="36"/>
      <c r="H128" s="36">
        <f>J128-I128</f>
        <v>4.224</v>
      </c>
      <c r="I128" s="10">
        <f t="shared" si="13"/>
        <v>17.6</v>
      </c>
      <c r="J128" s="10">
        <f t="shared" si="14"/>
        <v>21.824</v>
      </c>
    </row>
    <row r="129" spans="1:10" ht="15">
      <c r="A129" s="72">
        <v>32</v>
      </c>
      <c r="B129" s="1" t="s">
        <v>83</v>
      </c>
      <c r="C129" s="1" t="s">
        <v>82</v>
      </c>
      <c r="D129" s="72">
        <v>30</v>
      </c>
      <c r="E129" s="10">
        <v>9.5</v>
      </c>
      <c r="F129" s="35">
        <v>0.13</v>
      </c>
      <c r="G129" s="36">
        <f>J129-I129</f>
        <v>37.05000000000001</v>
      </c>
      <c r="H129" s="36"/>
      <c r="I129" s="10">
        <f t="shared" si="13"/>
        <v>285</v>
      </c>
      <c r="J129" s="10">
        <f t="shared" si="14"/>
        <v>322.05</v>
      </c>
    </row>
    <row r="130" spans="1:10" ht="15">
      <c r="A130" s="72">
        <v>33</v>
      </c>
      <c r="B130" s="1" t="s">
        <v>188</v>
      </c>
      <c r="C130" s="1" t="s">
        <v>22</v>
      </c>
      <c r="D130" s="72">
        <v>60</v>
      </c>
      <c r="E130" s="10">
        <v>0.6</v>
      </c>
      <c r="F130" s="35">
        <v>0.24</v>
      </c>
      <c r="G130" s="36"/>
      <c r="H130" s="36">
        <f>J130-I130</f>
        <v>8.64</v>
      </c>
      <c r="I130" s="10">
        <f t="shared" si="13"/>
        <v>36</v>
      </c>
      <c r="J130" s="10">
        <f t="shared" si="14"/>
        <v>44.64</v>
      </c>
    </row>
    <row r="131" spans="1:10" ht="15">
      <c r="A131" s="72">
        <v>34</v>
      </c>
      <c r="B131" s="1" t="s">
        <v>189</v>
      </c>
      <c r="C131" s="1" t="s">
        <v>22</v>
      </c>
      <c r="D131" s="72">
        <v>40</v>
      </c>
      <c r="E131" s="10">
        <v>0.7</v>
      </c>
      <c r="F131" s="35">
        <v>0.24</v>
      </c>
      <c r="G131" s="36"/>
      <c r="H131" s="36">
        <f>J131-I131</f>
        <v>6.719999999999999</v>
      </c>
      <c r="I131" s="10">
        <f t="shared" si="13"/>
        <v>28</v>
      </c>
      <c r="J131" s="10">
        <f t="shared" si="14"/>
        <v>34.72</v>
      </c>
    </row>
    <row r="132" spans="1:10" ht="15">
      <c r="A132" s="72">
        <v>35</v>
      </c>
      <c r="B132" s="1" t="s">
        <v>84</v>
      </c>
      <c r="C132" s="1" t="s">
        <v>22</v>
      </c>
      <c r="D132" s="72">
        <v>150</v>
      </c>
      <c r="E132" s="10">
        <v>0.89</v>
      </c>
      <c r="F132" s="35">
        <v>0.13</v>
      </c>
      <c r="G132" s="36">
        <f>J132-I132</f>
        <v>17.35499999999999</v>
      </c>
      <c r="H132" s="36"/>
      <c r="I132" s="10">
        <f t="shared" si="13"/>
        <v>133.5</v>
      </c>
      <c r="J132" s="10">
        <f t="shared" si="14"/>
        <v>150.855</v>
      </c>
    </row>
    <row r="133" spans="1:10" ht="15">
      <c r="A133" s="72">
        <v>36</v>
      </c>
      <c r="B133" s="1" t="s">
        <v>190</v>
      </c>
      <c r="C133" s="1" t="s">
        <v>22</v>
      </c>
      <c r="D133" s="72">
        <v>10</v>
      </c>
      <c r="E133" s="10">
        <v>0.75</v>
      </c>
      <c r="F133" s="35">
        <v>0.24</v>
      </c>
      <c r="G133" s="36"/>
      <c r="H133" s="36">
        <f>J133-I133</f>
        <v>1.8000000000000007</v>
      </c>
      <c r="I133" s="10">
        <f t="shared" si="13"/>
        <v>7.5</v>
      </c>
      <c r="J133" s="10">
        <f t="shared" si="14"/>
        <v>9.3</v>
      </c>
    </row>
    <row r="134" spans="1:10" ht="15">
      <c r="A134" s="72">
        <v>37</v>
      </c>
      <c r="B134" s="1" t="s">
        <v>191</v>
      </c>
      <c r="C134" s="1" t="s">
        <v>22</v>
      </c>
      <c r="D134" s="72">
        <v>60</v>
      </c>
      <c r="E134" s="10">
        <v>0.44</v>
      </c>
      <c r="F134" s="35">
        <v>0.24</v>
      </c>
      <c r="G134" s="36"/>
      <c r="H134" s="36">
        <f>J134-I134</f>
        <v>6.3359999999999985</v>
      </c>
      <c r="I134" s="10">
        <f t="shared" si="13"/>
        <v>26.4</v>
      </c>
      <c r="J134" s="10">
        <f t="shared" si="14"/>
        <v>32.736</v>
      </c>
    </row>
    <row r="135" spans="1:10" ht="15">
      <c r="A135" s="72">
        <v>38</v>
      </c>
      <c r="B135" s="1" t="s">
        <v>192</v>
      </c>
      <c r="C135" s="1" t="s">
        <v>22</v>
      </c>
      <c r="D135" s="72">
        <v>40</v>
      </c>
      <c r="E135" s="10">
        <v>1.2</v>
      </c>
      <c r="F135" s="35">
        <v>0.24</v>
      </c>
      <c r="G135" s="36"/>
      <c r="H135" s="36">
        <f>J135-I135</f>
        <v>11.519999999999996</v>
      </c>
      <c r="I135" s="10">
        <f t="shared" si="13"/>
        <v>48</v>
      </c>
      <c r="J135" s="10">
        <f t="shared" si="14"/>
        <v>59.519999999999996</v>
      </c>
    </row>
    <row r="136" spans="1:10" ht="15">
      <c r="A136" s="72">
        <v>39</v>
      </c>
      <c r="B136" s="1" t="s">
        <v>193</v>
      </c>
      <c r="C136" s="1" t="s">
        <v>22</v>
      </c>
      <c r="D136" s="72">
        <v>40</v>
      </c>
      <c r="E136" s="10">
        <v>2.5</v>
      </c>
      <c r="F136" s="35">
        <v>0.24</v>
      </c>
      <c r="G136" s="36"/>
      <c r="H136" s="36">
        <f>J136-I136</f>
        <v>24</v>
      </c>
      <c r="I136" s="10">
        <f t="shared" si="13"/>
        <v>100</v>
      </c>
      <c r="J136" s="10">
        <f t="shared" si="14"/>
        <v>124</v>
      </c>
    </row>
    <row r="137" spans="1:10" ht="15">
      <c r="A137" s="72">
        <v>40</v>
      </c>
      <c r="B137" s="1" t="s">
        <v>194</v>
      </c>
      <c r="C137" s="1" t="s">
        <v>22</v>
      </c>
      <c r="D137" s="72">
        <v>40</v>
      </c>
      <c r="E137" s="10">
        <v>2</v>
      </c>
      <c r="F137" s="35">
        <v>0.24</v>
      </c>
      <c r="G137" s="36"/>
      <c r="H137" s="36">
        <f>J137-I137</f>
        <v>19.200000000000003</v>
      </c>
      <c r="I137" s="10">
        <f t="shared" si="13"/>
        <v>80</v>
      </c>
      <c r="J137" s="10">
        <f t="shared" si="14"/>
        <v>99.2</v>
      </c>
    </row>
    <row r="138" spans="1:10" ht="15">
      <c r="A138" s="72">
        <v>41</v>
      </c>
      <c r="B138" s="1" t="s">
        <v>86</v>
      </c>
      <c r="C138" s="1" t="s">
        <v>22</v>
      </c>
      <c r="D138" s="72">
        <v>30</v>
      </c>
      <c r="E138" s="10">
        <v>1.7</v>
      </c>
      <c r="F138" s="35">
        <v>0.13</v>
      </c>
      <c r="G138" s="36">
        <f>J138-I138</f>
        <v>6.630000000000003</v>
      </c>
      <c r="H138" s="36"/>
      <c r="I138" s="10">
        <f t="shared" si="13"/>
        <v>51</v>
      </c>
      <c r="J138" s="10">
        <f t="shared" si="14"/>
        <v>57.63</v>
      </c>
    </row>
    <row r="139" spans="1:10" ht="15">
      <c r="A139" s="72">
        <v>42</v>
      </c>
      <c r="B139" s="1" t="s">
        <v>87</v>
      </c>
      <c r="C139" s="1" t="s">
        <v>22</v>
      </c>
      <c r="D139" s="72">
        <v>60</v>
      </c>
      <c r="E139" s="10">
        <v>0.99</v>
      </c>
      <c r="F139" s="35">
        <v>0.13</v>
      </c>
      <c r="G139" s="36">
        <f>J139-I139</f>
        <v>7.722000000000001</v>
      </c>
      <c r="H139" s="36"/>
      <c r="I139" s="10">
        <f t="shared" si="13"/>
        <v>59.4</v>
      </c>
      <c r="J139" s="10">
        <f t="shared" si="14"/>
        <v>67.122</v>
      </c>
    </row>
    <row r="140" spans="1:10" ht="15">
      <c r="A140" s="72">
        <v>43</v>
      </c>
      <c r="B140" s="1" t="s">
        <v>195</v>
      </c>
      <c r="C140" s="1" t="s">
        <v>22</v>
      </c>
      <c r="D140" s="72">
        <v>40</v>
      </c>
      <c r="E140" s="10">
        <v>1.1</v>
      </c>
      <c r="F140" s="35">
        <v>0.24</v>
      </c>
      <c r="G140" s="36"/>
      <c r="H140" s="36">
        <f>J140-I140</f>
        <v>10.560000000000002</v>
      </c>
      <c r="I140" s="10">
        <f t="shared" si="13"/>
        <v>44</v>
      </c>
      <c r="J140" s="10">
        <f t="shared" si="14"/>
        <v>54.56</v>
      </c>
    </row>
    <row r="141" spans="1:10" ht="15">
      <c r="A141" s="72">
        <v>44</v>
      </c>
      <c r="B141" s="1" t="s">
        <v>88</v>
      </c>
      <c r="C141" s="1" t="s">
        <v>22</v>
      </c>
      <c r="D141" s="72">
        <v>30</v>
      </c>
      <c r="E141" s="10">
        <v>2</v>
      </c>
      <c r="F141" s="35">
        <v>0.24</v>
      </c>
      <c r="G141" s="36"/>
      <c r="H141" s="36">
        <f>J141-I141</f>
        <v>14.400000000000006</v>
      </c>
      <c r="I141" s="10">
        <f t="shared" si="13"/>
        <v>60</v>
      </c>
      <c r="J141" s="10">
        <f t="shared" si="14"/>
        <v>74.4</v>
      </c>
    </row>
    <row r="142" spans="1:10" ht="15">
      <c r="A142" s="72">
        <v>45</v>
      </c>
      <c r="B142" s="1" t="s">
        <v>89</v>
      </c>
      <c r="C142" s="1" t="s">
        <v>85</v>
      </c>
      <c r="D142" s="72">
        <v>130</v>
      </c>
      <c r="E142" s="10">
        <v>1.5</v>
      </c>
      <c r="F142" s="35">
        <v>0.13</v>
      </c>
      <c r="G142" s="36">
        <f>J142-I142</f>
        <v>25.349999999999994</v>
      </c>
      <c r="H142" s="36"/>
      <c r="I142" s="10">
        <f t="shared" si="13"/>
        <v>195</v>
      </c>
      <c r="J142" s="10">
        <f t="shared" si="14"/>
        <v>220.35</v>
      </c>
    </row>
    <row r="143" spans="1:10" ht="15">
      <c r="A143" s="72">
        <v>46</v>
      </c>
      <c r="B143" s="1" t="s">
        <v>90</v>
      </c>
      <c r="C143" s="1" t="s">
        <v>22</v>
      </c>
      <c r="D143" s="72">
        <v>130</v>
      </c>
      <c r="E143" s="10">
        <v>1.99</v>
      </c>
      <c r="F143" s="35">
        <v>0.13</v>
      </c>
      <c r="G143" s="36">
        <f>J143-I143</f>
        <v>33.63100000000003</v>
      </c>
      <c r="H143" s="36"/>
      <c r="I143" s="10">
        <f t="shared" si="13"/>
        <v>258.7</v>
      </c>
      <c r="J143" s="10">
        <f t="shared" si="14"/>
        <v>292.331</v>
      </c>
    </row>
    <row r="144" spans="1:10" ht="15">
      <c r="A144" s="72">
        <v>47</v>
      </c>
      <c r="B144" s="1" t="s">
        <v>91</v>
      </c>
      <c r="C144" s="1" t="s">
        <v>22</v>
      </c>
      <c r="D144" s="72">
        <v>60</v>
      </c>
      <c r="E144" s="10">
        <v>2.5</v>
      </c>
      <c r="F144" s="35">
        <v>0.24</v>
      </c>
      <c r="G144" s="36"/>
      <c r="H144" s="36">
        <f>J144-I144</f>
        <v>36</v>
      </c>
      <c r="I144" s="10">
        <f t="shared" si="13"/>
        <v>150</v>
      </c>
      <c r="J144" s="10">
        <f t="shared" si="14"/>
        <v>186</v>
      </c>
    </row>
    <row r="145" spans="1:10" ht="15">
      <c r="A145" s="72">
        <v>48</v>
      </c>
      <c r="B145" s="1" t="s">
        <v>92</v>
      </c>
      <c r="C145" s="1" t="s">
        <v>22</v>
      </c>
      <c r="D145" s="72">
        <v>70</v>
      </c>
      <c r="E145" s="10">
        <v>1.24</v>
      </c>
      <c r="F145" s="35">
        <v>0.13</v>
      </c>
      <c r="G145" s="36">
        <f>J145-I145</f>
        <v>11.284000000000006</v>
      </c>
      <c r="H145" s="36"/>
      <c r="I145" s="10">
        <f t="shared" si="13"/>
        <v>86.8</v>
      </c>
      <c r="J145" s="10">
        <f t="shared" si="14"/>
        <v>98.084</v>
      </c>
    </row>
    <row r="146" spans="1:10" ht="15">
      <c r="A146" s="72">
        <v>49</v>
      </c>
      <c r="B146" s="1" t="s">
        <v>93</v>
      </c>
      <c r="C146" s="1" t="s">
        <v>22</v>
      </c>
      <c r="D146" s="72">
        <v>90</v>
      </c>
      <c r="E146" s="10">
        <v>0.8</v>
      </c>
      <c r="F146" s="35">
        <v>0.13</v>
      </c>
      <c r="G146" s="36">
        <f>J146-I146</f>
        <v>9.36</v>
      </c>
      <c r="H146" s="36"/>
      <c r="I146" s="10">
        <f t="shared" si="13"/>
        <v>72</v>
      </c>
      <c r="J146" s="10">
        <f t="shared" si="14"/>
        <v>81.36</v>
      </c>
    </row>
    <row r="147" spans="1:10" ht="15">
      <c r="A147" s="72">
        <v>50</v>
      </c>
      <c r="B147" s="1" t="s">
        <v>94</v>
      </c>
      <c r="C147" s="1" t="s">
        <v>22</v>
      </c>
      <c r="D147" s="72">
        <v>50</v>
      </c>
      <c r="E147" s="10">
        <v>3</v>
      </c>
      <c r="F147" s="35">
        <v>0.13</v>
      </c>
      <c r="G147" s="36">
        <f>J147-I147</f>
        <v>19.5</v>
      </c>
      <c r="H147" s="36"/>
      <c r="I147" s="10">
        <f t="shared" si="13"/>
        <v>150</v>
      </c>
      <c r="J147" s="10">
        <f t="shared" si="14"/>
        <v>169.5</v>
      </c>
    </row>
    <row r="148" spans="1:10" ht="15">
      <c r="A148" s="72">
        <v>51</v>
      </c>
      <c r="B148" s="1" t="s">
        <v>196</v>
      </c>
      <c r="C148" s="1" t="s">
        <v>22</v>
      </c>
      <c r="D148" s="72">
        <v>30</v>
      </c>
      <c r="E148" s="10">
        <v>3</v>
      </c>
      <c r="F148" s="35">
        <v>0.24</v>
      </c>
      <c r="G148" s="36"/>
      <c r="H148" s="36">
        <f>J148-I148</f>
        <v>21.599999999999994</v>
      </c>
      <c r="I148" s="10">
        <f t="shared" si="13"/>
        <v>90</v>
      </c>
      <c r="J148" s="10">
        <f t="shared" si="14"/>
        <v>111.6</v>
      </c>
    </row>
    <row r="149" spans="1:10" ht="15">
      <c r="A149" s="72">
        <v>52</v>
      </c>
      <c r="B149" s="1" t="s">
        <v>95</v>
      </c>
      <c r="C149" s="1" t="s">
        <v>22</v>
      </c>
      <c r="D149" s="72">
        <v>40</v>
      </c>
      <c r="E149" s="10">
        <v>1.6</v>
      </c>
      <c r="F149" s="35">
        <v>0.24</v>
      </c>
      <c r="G149" s="36"/>
      <c r="H149" s="36">
        <f>J149-I149</f>
        <v>15.36</v>
      </c>
      <c r="I149" s="10">
        <f t="shared" si="13"/>
        <v>64</v>
      </c>
      <c r="J149" s="10">
        <f t="shared" si="14"/>
        <v>79.36</v>
      </c>
    </row>
    <row r="150" spans="1:10" ht="15">
      <c r="A150" s="72">
        <v>53</v>
      </c>
      <c r="B150" s="1" t="s">
        <v>96</v>
      </c>
      <c r="C150" s="1" t="s">
        <v>22</v>
      </c>
      <c r="D150" s="72">
        <v>40</v>
      </c>
      <c r="E150" s="10">
        <v>1.3</v>
      </c>
      <c r="F150" s="35">
        <v>0.13</v>
      </c>
      <c r="G150" s="36">
        <f>J150-I150</f>
        <v>6.759999999999998</v>
      </c>
      <c r="H150" s="36"/>
      <c r="I150" s="10">
        <f t="shared" si="13"/>
        <v>52</v>
      </c>
      <c r="J150" s="10">
        <f t="shared" si="14"/>
        <v>58.76</v>
      </c>
    </row>
    <row r="151" spans="1:10" ht="15">
      <c r="A151" s="72">
        <v>54</v>
      </c>
      <c r="B151" s="1" t="s">
        <v>97</v>
      </c>
      <c r="C151" s="1" t="s">
        <v>22</v>
      </c>
      <c r="D151" s="72">
        <v>40</v>
      </c>
      <c r="E151" s="10">
        <v>1.15</v>
      </c>
      <c r="F151" s="35">
        <v>0.24</v>
      </c>
      <c r="G151" s="36"/>
      <c r="H151" s="36">
        <f>J151-I151</f>
        <v>11.04</v>
      </c>
      <c r="I151" s="10">
        <f t="shared" si="13"/>
        <v>46</v>
      </c>
      <c r="J151" s="10">
        <f t="shared" si="14"/>
        <v>57.04</v>
      </c>
    </row>
    <row r="152" spans="1:10" ht="15">
      <c r="A152" s="72">
        <v>55</v>
      </c>
      <c r="B152" s="1" t="s">
        <v>197</v>
      </c>
      <c r="C152" s="1" t="s">
        <v>22</v>
      </c>
      <c r="D152" s="72">
        <v>10</v>
      </c>
      <c r="E152" s="10">
        <v>2.85</v>
      </c>
      <c r="F152" s="35">
        <v>0.24</v>
      </c>
      <c r="G152" s="36"/>
      <c r="H152" s="36">
        <f>J152-I152</f>
        <v>6.840000000000003</v>
      </c>
      <c r="I152" s="10">
        <f t="shared" si="13"/>
        <v>28.5</v>
      </c>
      <c r="J152" s="10">
        <f t="shared" si="14"/>
        <v>35.34</v>
      </c>
    </row>
    <row r="153" spans="1:10" ht="15">
      <c r="A153" s="72">
        <v>56</v>
      </c>
      <c r="B153" s="1" t="s">
        <v>98</v>
      </c>
      <c r="C153" s="1" t="s">
        <v>22</v>
      </c>
      <c r="D153" s="72">
        <v>40</v>
      </c>
      <c r="E153" s="10">
        <v>2.1</v>
      </c>
      <c r="F153" s="35">
        <v>0.13</v>
      </c>
      <c r="G153" s="36">
        <f>J153-I153</f>
        <v>10.920000000000002</v>
      </c>
      <c r="H153" s="36"/>
      <c r="I153" s="10">
        <f t="shared" si="13"/>
        <v>84</v>
      </c>
      <c r="J153" s="10">
        <f t="shared" si="14"/>
        <v>94.92</v>
      </c>
    </row>
    <row r="154" spans="1:10" ht="15">
      <c r="A154" s="72">
        <v>57</v>
      </c>
      <c r="B154" s="1" t="s">
        <v>198</v>
      </c>
      <c r="C154" s="1" t="s">
        <v>22</v>
      </c>
      <c r="D154" s="72">
        <v>5</v>
      </c>
      <c r="E154" s="10">
        <v>3.1</v>
      </c>
      <c r="F154" s="35">
        <v>0.24</v>
      </c>
      <c r="G154" s="36"/>
      <c r="H154" s="36">
        <f>J154-I154</f>
        <v>3.719999999999999</v>
      </c>
      <c r="I154" s="10">
        <f t="shared" si="13"/>
        <v>15.5</v>
      </c>
      <c r="J154" s="10">
        <f t="shared" si="14"/>
        <v>19.22</v>
      </c>
    </row>
    <row r="155" spans="1:10" ht="15">
      <c r="A155" s="72">
        <v>58</v>
      </c>
      <c r="B155" s="1" t="s">
        <v>199</v>
      </c>
      <c r="C155" s="1" t="s">
        <v>22</v>
      </c>
      <c r="D155" s="72">
        <v>13</v>
      </c>
      <c r="E155" s="10">
        <v>0.79</v>
      </c>
      <c r="F155" s="35">
        <v>0.24</v>
      </c>
      <c r="G155" s="36"/>
      <c r="H155" s="36">
        <f>J155-I155</f>
        <v>2.4648000000000003</v>
      </c>
      <c r="I155" s="10">
        <f t="shared" si="13"/>
        <v>10.27</v>
      </c>
      <c r="J155" s="10">
        <f t="shared" si="14"/>
        <v>12.7348</v>
      </c>
    </row>
    <row r="156" spans="1:10" ht="15">
      <c r="A156" s="72">
        <v>59</v>
      </c>
      <c r="B156" s="1" t="s">
        <v>200</v>
      </c>
      <c r="C156" s="1" t="s">
        <v>201</v>
      </c>
      <c r="D156" s="72">
        <v>5</v>
      </c>
      <c r="E156" s="10">
        <v>3.1</v>
      </c>
      <c r="F156" s="35">
        <v>0.24</v>
      </c>
      <c r="G156" s="36"/>
      <c r="H156" s="36">
        <f>J156-I156</f>
        <v>3.719999999999999</v>
      </c>
      <c r="I156" s="10">
        <f t="shared" si="13"/>
        <v>15.5</v>
      </c>
      <c r="J156" s="10">
        <f t="shared" si="14"/>
        <v>19.22</v>
      </c>
    </row>
    <row r="157" spans="1:10" ht="15">
      <c r="A157" s="72">
        <v>60</v>
      </c>
      <c r="B157" s="1" t="s">
        <v>202</v>
      </c>
      <c r="C157" s="1" t="s">
        <v>22</v>
      </c>
      <c r="D157" s="72">
        <v>5</v>
      </c>
      <c r="E157" s="10">
        <v>3.1</v>
      </c>
      <c r="F157" s="35">
        <v>0.24</v>
      </c>
      <c r="G157" s="36"/>
      <c r="H157" s="36">
        <f>J157-I157</f>
        <v>3.719999999999999</v>
      </c>
      <c r="I157" s="10">
        <f t="shared" si="13"/>
        <v>15.5</v>
      </c>
      <c r="J157" s="10">
        <f t="shared" si="14"/>
        <v>19.22</v>
      </c>
    </row>
    <row r="158" spans="1:10" ht="15">
      <c r="A158" s="72">
        <v>61</v>
      </c>
      <c r="B158" s="1" t="s">
        <v>203</v>
      </c>
      <c r="C158" s="1" t="s">
        <v>201</v>
      </c>
      <c r="D158" s="72">
        <v>2</v>
      </c>
      <c r="E158" s="10">
        <v>1.59</v>
      </c>
      <c r="F158" s="35">
        <v>0.24</v>
      </c>
      <c r="G158" s="36"/>
      <c r="H158" s="36">
        <f>J158-I158</f>
        <v>0.7631999999999999</v>
      </c>
      <c r="I158" s="10">
        <f t="shared" si="13"/>
        <v>3.18</v>
      </c>
      <c r="J158" s="10">
        <f t="shared" si="14"/>
        <v>3.9432</v>
      </c>
    </row>
    <row r="159" spans="1:10" ht="15">
      <c r="A159" s="72">
        <v>62</v>
      </c>
      <c r="B159" s="1" t="s">
        <v>204</v>
      </c>
      <c r="C159" s="1" t="s">
        <v>22</v>
      </c>
      <c r="D159" s="72">
        <v>13</v>
      </c>
      <c r="E159" s="10">
        <v>1.1</v>
      </c>
      <c r="F159" s="35">
        <v>0.13</v>
      </c>
      <c r="G159" s="36">
        <f>J159-I159</f>
        <v>1.8590000000000018</v>
      </c>
      <c r="H159" s="36"/>
      <c r="I159" s="10">
        <f t="shared" si="13"/>
        <v>14.3</v>
      </c>
      <c r="J159" s="10">
        <f t="shared" si="14"/>
        <v>16.159000000000002</v>
      </c>
    </row>
    <row r="160" spans="1:10" ht="15">
      <c r="A160" s="72">
        <v>63</v>
      </c>
      <c r="B160" s="1" t="s">
        <v>205</v>
      </c>
      <c r="C160" s="1" t="s">
        <v>201</v>
      </c>
      <c r="D160" s="72">
        <v>5</v>
      </c>
      <c r="E160" s="10">
        <v>1.35</v>
      </c>
      <c r="F160" s="35">
        <v>0.24</v>
      </c>
      <c r="G160" s="36"/>
      <c r="H160" s="36">
        <f>J160-I160</f>
        <v>1.6199999999999992</v>
      </c>
      <c r="I160" s="10">
        <f t="shared" si="13"/>
        <v>6.75</v>
      </c>
      <c r="J160" s="10">
        <f t="shared" si="14"/>
        <v>8.37</v>
      </c>
    </row>
    <row r="161" spans="1:10" s="55" customFormat="1" ht="15">
      <c r="A161" s="92"/>
      <c r="B161" s="92"/>
      <c r="C161" s="92"/>
      <c r="D161" s="92"/>
      <c r="E161" s="52"/>
      <c r="F161" s="52"/>
      <c r="G161" s="53">
        <f>SUM(G98:G160)</f>
        <v>822.9793000000002</v>
      </c>
      <c r="H161" s="93">
        <f>SUM(H98:H160)</f>
        <v>697.248</v>
      </c>
      <c r="I161" s="91">
        <f>SUM(I98:I160)</f>
        <v>9235.81</v>
      </c>
      <c r="J161" s="54">
        <f>SUM(J98:J160)</f>
        <v>10756.0373</v>
      </c>
    </row>
    <row r="162" spans="1:10" ht="15">
      <c r="A162" s="1"/>
      <c r="B162" s="2"/>
      <c r="C162" s="1"/>
      <c r="D162" s="1"/>
      <c r="E162" s="7"/>
      <c r="F162" s="7"/>
      <c r="G162" s="36"/>
      <c r="H162" s="89"/>
      <c r="I162" s="89"/>
      <c r="J162" s="10"/>
    </row>
    <row r="163" spans="1:10" ht="15">
      <c r="A163" s="80"/>
      <c r="B163" s="87"/>
      <c r="C163" s="80"/>
      <c r="D163" s="80"/>
      <c r="E163" s="7"/>
      <c r="F163" s="7"/>
      <c r="G163" s="36"/>
      <c r="H163" s="90"/>
      <c r="I163" s="90"/>
      <c r="J163" s="10"/>
    </row>
    <row r="164" spans="1:10" ht="15">
      <c r="A164" s="80"/>
      <c r="B164" s="87"/>
      <c r="C164" s="80"/>
      <c r="D164" s="80"/>
      <c r="E164" s="7"/>
      <c r="F164" s="7"/>
      <c r="G164" s="36"/>
      <c r="H164" s="36"/>
      <c r="I164" s="12"/>
      <c r="J164" s="10"/>
    </row>
    <row r="165" spans="1:10" ht="33">
      <c r="A165" s="1"/>
      <c r="B165" s="2" t="s">
        <v>58</v>
      </c>
      <c r="C165" s="2" t="s">
        <v>4</v>
      </c>
      <c r="D165" s="2" t="s">
        <v>5</v>
      </c>
      <c r="E165" s="42" t="s">
        <v>7</v>
      </c>
      <c r="F165" s="9" t="s">
        <v>19</v>
      </c>
      <c r="G165" s="33" t="s">
        <v>181</v>
      </c>
      <c r="H165" s="33" t="s">
        <v>182</v>
      </c>
      <c r="I165" s="3" t="s">
        <v>8</v>
      </c>
      <c r="J165" s="34" t="s">
        <v>9</v>
      </c>
    </row>
    <row r="166" spans="1:10" ht="15">
      <c r="A166" s="72">
        <v>1</v>
      </c>
      <c r="B166" s="1" t="s">
        <v>183</v>
      </c>
      <c r="C166" s="1" t="s">
        <v>22</v>
      </c>
      <c r="D166" s="72">
        <v>70</v>
      </c>
      <c r="E166" s="10">
        <v>0.79</v>
      </c>
      <c r="F166" s="35">
        <v>0.24</v>
      </c>
      <c r="G166" s="36"/>
      <c r="H166" s="36">
        <f>J166-I166</f>
        <v>13.271999999999998</v>
      </c>
      <c r="I166" s="10">
        <f aca="true" t="shared" si="16" ref="I166:I220">E166*D166</f>
        <v>55.300000000000004</v>
      </c>
      <c r="J166" s="10">
        <f aca="true" t="shared" si="17" ref="J166:J220">I166+(I166*F166)</f>
        <v>68.572</v>
      </c>
    </row>
    <row r="167" spans="1:10" ht="15">
      <c r="A167" s="72">
        <v>2</v>
      </c>
      <c r="B167" s="1" t="s">
        <v>99</v>
      </c>
      <c r="C167" s="1" t="s">
        <v>22</v>
      </c>
      <c r="D167" s="72">
        <v>160</v>
      </c>
      <c r="E167" s="10">
        <v>1.01</v>
      </c>
      <c r="F167" s="35">
        <v>0.24</v>
      </c>
      <c r="G167" s="36"/>
      <c r="H167" s="36">
        <f>J167-I167</f>
        <v>38.78399999999999</v>
      </c>
      <c r="I167" s="10">
        <f t="shared" si="16"/>
        <v>161.6</v>
      </c>
      <c r="J167" s="10">
        <f t="shared" si="17"/>
        <v>200.384</v>
      </c>
    </row>
    <row r="168" spans="1:10" ht="15">
      <c r="A168" s="72">
        <v>3</v>
      </c>
      <c r="B168" s="1" t="s">
        <v>184</v>
      </c>
      <c r="C168" s="1" t="s">
        <v>22</v>
      </c>
      <c r="D168" s="72">
        <v>40</v>
      </c>
      <c r="E168" s="10">
        <v>1.9</v>
      </c>
      <c r="F168" s="35">
        <v>0.24</v>
      </c>
      <c r="G168" s="36"/>
      <c r="H168" s="36">
        <f>J168-I168</f>
        <v>18.239999999999995</v>
      </c>
      <c r="I168" s="10">
        <f t="shared" si="16"/>
        <v>76</v>
      </c>
      <c r="J168" s="10">
        <f t="shared" si="17"/>
        <v>94.24</v>
      </c>
    </row>
    <row r="169" spans="1:10" ht="15">
      <c r="A169" s="72">
        <v>4</v>
      </c>
      <c r="B169" s="1" t="s">
        <v>100</v>
      </c>
      <c r="C169" s="1" t="s">
        <v>22</v>
      </c>
      <c r="D169" s="72">
        <v>50</v>
      </c>
      <c r="E169" s="10">
        <v>2.05</v>
      </c>
      <c r="F169" s="35">
        <v>0.24</v>
      </c>
      <c r="G169" s="36"/>
      <c r="H169" s="36">
        <f>J169-I169</f>
        <v>24.599999999999994</v>
      </c>
      <c r="I169" s="10">
        <f t="shared" si="16"/>
        <v>102.49999999999999</v>
      </c>
      <c r="J169" s="10">
        <f t="shared" si="17"/>
        <v>127.09999999999998</v>
      </c>
    </row>
    <row r="170" spans="1:10" ht="15">
      <c r="A170" s="72">
        <v>5</v>
      </c>
      <c r="B170" s="1" t="s">
        <v>237</v>
      </c>
      <c r="C170" s="1" t="s">
        <v>22</v>
      </c>
      <c r="D170" s="72">
        <v>30</v>
      </c>
      <c r="E170" s="10">
        <v>2.1</v>
      </c>
      <c r="F170" s="35">
        <v>0.13</v>
      </c>
      <c r="G170" s="36">
        <f>J170-I170</f>
        <v>8.189999999999998</v>
      </c>
      <c r="H170" s="36"/>
      <c r="I170" s="10">
        <f t="shared" si="16"/>
        <v>63</v>
      </c>
      <c r="J170" s="10">
        <f t="shared" si="17"/>
        <v>71.19</v>
      </c>
    </row>
    <row r="171" spans="1:10" ht="15">
      <c r="A171" s="72">
        <v>6</v>
      </c>
      <c r="B171" s="1" t="s">
        <v>101</v>
      </c>
      <c r="C171" s="1" t="s">
        <v>22</v>
      </c>
      <c r="D171" s="72">
        <v>50</v>
      </c>
      <c r="E171" s="10">
        <v>23.35</v>
      </c>
      <c r="F171" s="35">
        <v>0.13</v>
      </c>
      <c r="G171" s="36">
        <f>J171-I171</f>
        <v>151.7750000000001</v>
      </c>
      <c r="H171" s="36"/>
      <c r="I171" s="10">
        <f t="shared" si="16"/>
        <v>1167.5</v>
      </c>
      <c r="J171" s="10">
        <f t="shared" si="17"/>
        <v>1319.275</v>
      </c>
    </row>
    <row r="172" spans="1:10" ht="15">
      <c r="A172" s="72">
        <v>7</v>
      </c>
      <c r="B172" s="1" t="s">
        <v>102</v>
      </c>
      <c r="C172" s="1" t="s">
        <v>22</v>
      </c>
      <c r="D172" s="72">
        <v>50</v>
      </c>
      <c r="E172" s="10">
        <v>10.04</v>
      </c>
      <c r="F172" s="35">
        <v>0.24</v>
      </c>
      <c r="G172" s="36"/>
      <c r="H172" s="36">
        <f>J172-I172</f>
        <v>120.47999999999996</v>
      </c>
      <c r="I172" s="10">
        <f t="shared" si="16"/>
        <v>501.99999999999994</v>
      </c>
      <c r="J172" s="10">
        <f t="shared" si="17"/>
        <v>622.4799999999999</v>
      </c>
    </row>
    <row r="173" spans="1:10" ht="15">
      <c r="A173" s="72">
        <v>8</v>
      </c>
      <c r="B173" s="1" t="s">
        <v>103</v>
      </c>
      <c r="C173" s="1" t="s">
        <v>22</v>
      </c>
      <c r="D173" s="72">
        <v>80</v>
      </c>
      <c r="E173" s="10">
        <v>0.9</v>
      </c>
      <c r="F173" s="35">
        <v>0.24</v>
      </c>
      <c r="G173" s="36"/>
      <c r="H173" s="36">
        <f>J173-I173</f>
        <v>17.28</v>
      </c>
      <c r="I173" s="10">
        <f t="shared" si="16"/>
        <v>72</v>
      </c>
      <c r="J173" s="10">
        <f t="shared" si="17"/>
        <v>89.28</v>
      </c>
    </row>
    <row r="174" spans="1:10" ht="15">
      <c r="A174" s="72">
        <v>9</v>
      </c>
      <c r="B174" s="1" t="s">
        <v>104</v>
      </c>
      <c r="C174" s="1" t="s">
        <v>22</v>
      </c>
      <c r="D174" s="72">
        <v>30</v>
      </c>
      <c r="E174" s="10">
        <v>1.5</v>
      </c>
      <c r="F174" s="35">
        <v>0.24</v>
      </c>
      <c r="G174" s="36"/>
      <c r="H174" s="36">
        <f>J174-I174</f>
        <v>10.799999999999997</v>
      </c>
      <c r="I174" s="10">
        <f t="shared" si="16"/>
        <v>45</v>
      </c>
      <c r="J174" s="10">
        <f t="shared" si="17"/>
        <v>55.8</v>
      </c>
    </row>
    <row r="175" spans="1:10" ht="15">
      <c r="A175" s="72">
        <v>10</v>
      </c>
      <c r="B175" s="1" t="s">
        <v>105</v>
      </c>
      <c r="C175" s="1" t="s">
        <v>22</v>
      </c>
      <c r="D175" s="72">
        <v>40</v>
      </c>
      <c r="E175" s="10">
        <v>1.18</v>
      </c>
      <c r="F175" s="35">
        <v>0.24</v>
      </c>
      <c r="G175" s="36"/>
      <c r="H175" s="36">
        <f>J175-I175</f>
        <v>11.327999999999996</v>
      </c>
      <c r="I175" s="10">
        <f t="shared" si="16"/>
        <v>47.199999999999996</v>
      </c>
      <c r="J175" s="10">
        <f t="shared" si="17"/>
        <v>58.52799999999999</v>
      </c>
    </row>
    <row r="176" spans="1:10" ht="15">
      <c r="A176" s="72">
        <v>11</v>
      </c>
      <c r="B176" s="1" t="s">
        <v>106</v>
      </c>
      <c r="C176" s="1" t="s">
        <v>22</v>
      </c>
      <c r="D176" s="72">
        <v>50</v>
      </c>
      <c r="E176" s="10">
        <v>10</v>
      </c>
      <c r="F176" s="35">
        <v>0.13</v>
      </c>
      <c r="G176" s="36">
        <f>J176-I176</f>
        <v>65</v>
      </c>
      <c r="H176" s="36"/>
      <c r="I176" s="10">
        <f t="shared" si="16"/>
        <v>500</v>
      </c>
      <c r="J176" s="10">
        <f t="shared" si="17"/>
        <v>565</v>
      </c>
    </row>
    <row r="177" spans="1:10" ht="15">
      <c r="A177" s="72">
        <v>12</v>
      </c>
      <c r="B177" s="1" t="s">
        <v>107</v>
      </c>
      <c r="C177" s="1" t="s">
        <v>22</v>
      </c>
      <c r="D177" s="72">
        <v>60</v>
      </c>
      <c r="E177" s="10">
        <v>1.65</v>
      </c>
      <c r="F177" s="35">
        <v>0.24</v>
      </c>
      <c r="G177" s="36"/>
      <c r="H177" s="36">
        <f>J177-I177</f>
        <v>23.75999999999999</v>
      </c>
      <c r="I177" s="10">
        <f t="shared" si="16"/>
        <v>99</v>
      </c>
      <c r="J177" s="10">
        <f t="shared" si="17"/>
        <v>122.75999999999999</v>
      </c>
    </row>
    <row r="178" spans="1:10" ht="15">
      <c r="A178" s="72">
        <v>13</v>
      </c>
      <c r="B178" s="1" t="s">
        <v>108</v>
      </c>
      <c r="C178" s="1" t="s">
        <v>22</v>
      </c>
      <c r="D178" s="72">
        <v>40</v>
      </c>
      <c r="E178" s="10">
        <v>0.9</v>
      </c>
      <c r="F178" s="35">
        <v>0.13</v>
      </c>
      <c r="G178" s="36">
        <f>J178-I178</f>
        <v>4.68</v>
      </c>
      <c r="H178" s="36"/>
      <c r="I178" s="10">
        <f t="shared" si="16"/>
        <v>36</v>
      </c>
      <c r="J178" s="10">
        <f t="shared" si="17"/>
        <v>40.68</v>
      </c>
    </row>
    <row r="179" spans="1:10" ht="15">
      <c r="A179" s="72">
        <v>14</v>
      </c>
      <c r="B179" s="1" t="s">
        <v>109</v>
      </c>
      <c r="C179" s="1" t="s">
        <v>22</v>
      </c>
      <c r="D179" s="72">
        <v>40</v>
      </c>
      <c r="E179" s="10">
        <v>1.56</v>
      </c>
      <c r="F179" s="35">
        <v>0.13</v>
      </c>
      <c r="G179" s="36">
        <f aca="true" t="shared" si="18" ref="G179:G185">J179-I179</f>
        <v>8.111999999999995</v>
      </c>
      <c r="H179" s="36"/>
      <c r="I179" s="10">
        <f t="shared" si="16"/>
        <v>62.400000000000006</v>
      </c>
      <c r="J179" s="10">
        <f t="shared" si="17"/>
        <v>70.512</v>
      </c>
    </row>
    <row r="180" spans="1:10" ht="15">
      <c r="A180" s="72">
        <v>15</v>
      </c>
      <c r="B180" s="1" t="s">
        <v>110</v>
      </c>
      <c r="C180" s="1" t="s">
        <v>22</v>
      </c>
      <c r="D180" s="72">
        <v>60</v>
      </c>
      <c r="E180" s="10">
        <v>0.89</v>
      </c>
      <c r="F180" s="35">
        <v>0.13</v>
      </c>
      <c r="G180" s="36">
        <f t="shared" si="18"/>
        <v>6.942</v>
      </c>
      <c r="H180" s="36"/>
      <c r="I180" s="10">
        <f t="shared" si="16"/>
        <v>53.4</v>
      </c>
      <c r="J180" s="10">
        <f t="shared" si="17"/>
        <v>60.342</v>
      </c>
    </row>
    <row r="181" spans="1:10" ht="15">
      <c r="A181" s="72">
        <v>16</v>
      </c>
      <c r="B181" s="1" t="s">
        <v>111</v>
      </c>
      <c r="C181" s="1" t="s">
        <v>22</v>
      </c>
      <c r="D181" s="72">
        <v>50</v>
      </c>
      <c r="E181" s="10">
        <v>0.95</v>
      </c>
      <c r="F181" s="35">
        <v>0.13</v>
      </c>
      <c r="G181" s="36">
        <f t="shared" si="18"/>
        <v>6.174999999999997</v>
      </c>
      <c r="H181" s="36"/>
      <c r="I181" s="10">
        <f t="shared" si="16"/>
        <v>47.5</v>
      </c>
      <c r="J181" s="10">
        <f t="shared" si="17"/>
        <v>53.675</v>
      </c>
    </row>
    <row r="182" spans="1:10" ht="15">
      <c r="A182" s="72">
        <v>17</v>
      </c>
      <c r="B182" s="1" t="s">
        <v>112</v>
      </c>
      <c r="C182" s="1" t="s">
        <v>22</v>
      </c>
      <c r="D182" s="72">
        <v>40</v>
      </c>
      <c r="E182" s="10">
        <v>0.89</v>
      </c>
      <c r="F182" s="35">
        <v>0.13</v>
      </c>
      <c r="G182" s="36">
        <f t="shared" si="18"/>
        <v>4.628</v>
      </c>
      <c r="H182" s="36"/>
      <c r="I182" s="10">
        <f t="shared" si="16"/>
        <v>35.6</v>
      </c>
      <c r="J182" s="10">
        <f t="shared" si="17"/>
        <v>40.228</v>
      </c>
    </row>
    <row r="183" spans="1:10" ht="15">
      <c r="A183" s="72">
        <v>18</v>
      </c>
      <c r="B183" s="1" t="s">
        <v>113</v>
      </c>
      <c r="C183" s="1" t="s">
        <v>22</v>
      </c>
      <c r="D183" s="72">
        <v>50</v>
      </c>
      <c r="E183" s="10">
        <v>1.87</v>
      </c>
      <c r="F183" s="35">
        <v>0.13</v>
      </c>
      <c r="G183" s="36">
        <f t="shared" si="18"/>
        <v>12.155000000000001</v>
      </c>
      <c r="H183" s="36"/>
      <c r="I183" s="10">
        <f t="shared" si="16"/>
        <v>93.5</v>
      </c>
      <c r="J183" s="10">
        <f t="shared" si="17"/>
        <v>105.655</v>
      </c>
    </row>
    <row r="184" spans="1:10" ht="15">
      <c r="A184" s="72">
        <v>19</v>
      </c>
      <c r="B184" s="1" t="s">
        <v>114</v>
      </c>
      <c r="C184" s="1" t="s">
        <v>22</v>
      </c>
      <c r="D184" s="72">
        <v>50</v>
      </c>
      <c r="E184" s="10">
        <v>0.95</v>
      </c>
      <c r="F184" s="35">
        <v>0.13</v>
      </c>
      <c r="G184" s="36">
        <f t="shared" si="18"/>
        <v>6.174999999999997</v>
      </c>
      <c r="H184" s="36"/>
      <c r="I184" s="10">
        <f t="shared" si="16"/>
        <v>47.5</v>
      </c>
      <c r="J184" s="10">
        <f t="shared" si="17"/>
        <v>53.675</v>
      </c>
    </row>
    <row r="185" spans="1:10" ht="15">
      <c r="A185" s="72">
        <v>20</v>
      </c>
      <c r="B185" s="1" t="s">
        <v>238</v>
      </c>
      <c r="C185" s="1" t="s">
        <v>22</v>
      </c>
      <c r="D185" s="72">
        <v>20</v>
      </c>
      <c r="E185" s="10">
        <v>10.5</v>
      </c>
      <c r="F185" s="35">
        <v>0.13</v>
      </c>
      <c r="G185" s="36">
        <f t="shared" si="18"/>
        <v>27.30000000000001</v>
      </c>
      <c r="H185" s="36"/>
      <c r="I185" s="10">
        <f t="shared" si="16"/>
        <v>210</v>
      </c>
      <c r="J185" s="10">
        <f t="shared" si="17"/>
        <v>237.3</v>
      </c>
    </row>
    <row r="186" spans="1:10" ht="15">
      <c r="A186" s="72">
        <v>21</v>
      </c>
      <c r="B186" s="1" t="s">
        <v>115</v>
      </c>
      <c r="C186" s="1" t="s">
        <v>22</v>
      </c>
      <c r="D186" s="72">
        <v>30</v>
      </c>
      <c r="E186" s="10">
        <v>2</v>
      </c>
      <c r="F186" s="35">
        <v>0.24</v>
      </c>
      <c r="G186" s="36"/>
      <c r="H186" s="36">
        <f>J186-I186</f>
        <v>14.400000000000006</v>
      </c>
      <c r="I186" s="10">
        <f t="shared" si="16"/>
        <v>60</v>
      </c>
      <c r="J186" s="10">
        <f t="shared" si="17"/>
        <v>74.4</v>
      </c>
    </row>
    <row r="187" spans="1:10" ht="15">
      <c r="A187" s="72">
        <v>22</v>
      </c>
      <c r="B187" s="1" t="s">
        <v>239</v>
      </c>
      <c r="C187" s="1" t="s">
        <v>22</v>
      </c>
      <c r="D187" s="72">
        <v>20</v>
      </c>
      <c r="E187" s="10">
        <v>1.05</v>
      </c>
      <c r="F187" s="35">
        <v>0.24</v>
      </c>
      <c r="G187" s="36"/>
      <c r="H187" s="36">
        <f>J187-I187</f>
        <v>5.039999999999999</v>
      </c>
      <c r="I187" s="10">
        <f t="shared" si="16"/>
        <v>21</v>
      </c>
      <c r="J187" s="10">
        <f t="shared" si="17"/>
        <v>26.04</v>
      </c>
    </row>
    <row r="188" spans="1:10" ht="15">
      <c r="A188" s="72">
        <v>23</v>
      </c>
      <c r="B188" s="1" t="s">
        <v>206</v>
      </c>
      <c r="C188" s="1" t="s">
        <v>22</v>
      </c>
      <c r="D188" s="72">
        <v>389</v>
      </c>
      <c r="E188" s="10">
        <v>0.3</v>
      </c>
      <c r="F188" s="35">
        <v>0.13</v>
      </c>
      <c r="G188" s="36">
        <f>J188-I188</f>
        <v>15.170999999999992</v>
      </c>
      <c r="H188" s="36"/>
      <c r="I188" s="10">
        <f t="shared" si="16"/>
        <v>116.69999999999999</v>
      </c>
      <c r="J188" s="10">
        <f t="shared" si="17"/>
        <v>131.87099999999998</v>
      </c>
    </row>
    <row r="189" spans="1:10" ht="15">
      <c r="A189" s="72">
        <v>24</v>
      </c>
      <c r="B189" s="1" t="s">
        <v>185</v>
      </c>
      <c r="C189" s="1" t="s">
        <v>22</v>
      </c>
      <c r="D189" s="72">
        <v>50</v>
      </c>
      <c r="E189" s="10">
        <v>0.47</v>
      </c>
      <c r="F189" s="35">
        <v>0.13</v>
      </c>
      <c r="G189" s="36">
        <f>J189-I189</f>
        <v>3.0549999999999997</v>
      </c>
      <c r="H189" s="36"/>
      <c r="I189" s="10">
        <f t="shared" si="16"/>
        <v>23.5</v>
      </c>
      <c r="J189" s="10">
        <f t="shared" si="17"/>
        <v>26.555</v>
      </c>
    </row>
    <row r="190" spans="1:10" ht="15">
      <c r="A190" s="72">
        <v>25</v>
      </c>
      <c r="B190" s="1" t="s">
        <v>116</v>
      </c>
      <c r="C190" s="1" t="s">
        <v>22</v>
      </c>
      <c r="D190" s="72">
        <v>60</v>
      </c>
      <c r="E190" s="10">
        <v>0.81</v>
      </c>
      <c r="F190" s="35">
        <v>0.13</v>
      </c>
      <c r="G190" s="36">
        <f>J190-I190</f>
        <v>6.317999999999998</v>
      </c>
      <c r="H190" s="36"/>
      <c r="I190" s="10">
        <f t="shared" si="16"/>
        <v>48.6</v>
      </c>
      <c r="J190" s="10">
        <f t="shared" si="17"/>
        <v>54.918</v>
      </c>
    </row>
    <row r="191" spans="1:10" ht="15">
      <c r="A191" s="72">
        <v>26</v>
      </c>
      <c r="B191" s="1" t="s">
        <v>117</v>
      </c>
      <c r="C191" s="1" t="s">
        <v>85</v>
      </c>
      <c r="D191" s="72">
        <v>20</v>
      </c>
      <c r="E191" s="10">
        <v>5</v>
      </c>
      <c r="F191" s="35">
        <v>0.13</v>
      </c>
      <c r="G191" s="36">
        <f>J191-I191</f>
        <v>13</v>
      </c>
      <c r="H191" s="36"/>
      <c r="I191" s="10">
        <f t="shared" si="16"/>
        <v>100</v>
      </c>
      <c r="J191" s="10">
        <f t="shared" si="17"/>
        <v>113</v>
      </c>
    </row>
    <row r="192" spans="1:10" ht="15">
      <c r="A192" s="72">
        <v>27</v>
      </c>
      <c r="B192" s="1" t="s">
        <v>118</v>
      </c>
      <c r="C192" s="1" t="s">
        <v>22</v>
      </c>
      <c r="D192" s="72">
        <v>10</v>
      </c>
      <c r="E192" s="10">
        <v>7.5</v>
      </c>
      <c r="F192" s="35">
        <v>0.24</v>
      </c>
      <c r="G192" s="36"/>
      <c r="H192" s="36">
        <f>J192-I192</f>
        <v>18</v>
      </c>
      <c r="I192" s="10">
        <f t="shared" si="16"/>
        <v>75</v>
      </c>
      <c r="J192" s="10">
        <f t="shared" si="17"/>
        <v>93</v>
      </c>
    </row>
    <row r="193" spans="1:10" ht="15">
      <c r="A193" s="72">
        <v>28</v>
      </c>
      <c r="B193" s="1" t="s">
        <v>187</v>
      </c>
      <c r="C193" s="1" t="s">
        <v>22</v>
      </c>
      <c r="D193" s="72">
        <v>15</v>
      </c>
      <c r="E193" s="10">
        <v>0.88</v>
      </c>
      <c r="F193" s="35">
        <v>0.24</v>
      </c>
      <c r="G193" s="36"/>
      <c r="H193" s="36">
        <f>J193-I193</f>
        <v>3.1679999999999993</v>
      </c>
      <c r="I193" s="10">
        <f t="shared" si="16"/>
        <v>13.2</v>
      </c>
      <c r="J193" s="10">
        <f t="shared" si="17"/>
        <v>16.368</v>
      </c>
    </row>
    <row r="194" spans="1:10" ht="15">
      <c r="A194" s="72">
        <v>29</v>
      </c>
      <c r="B194" s="1" t="s">
        <v>83</v>
      </c>
      <c r="C194" s="1" t="s">
        <v>22</v>
      </c>
      <c r="D194" s="72">
        <v>38</v>
      </c>
      <c r="E194" s="10">
        <v>9.5</v>
      </c>
      <c r="F194" s="35">
        <v>0.13</v>
      </c>
      <c r="G194" s="36">
        <f>J194-I194</f>
        <v>46.93000000000001</v>
      </c>
      <c r="H194" s="36"/>
      <c r="I194" s="10">
        <f t="shared" si="16"/>
        <v>361</v>
      </c>
      <c r="J194" s="10">
        <f t="shared" si="17"/>
        <v>407.93</v>
      </c>
    </row>
    <row r="195" spans="1:10" ht="15">
      <c r="A195" s="72">
        <v>30</v>
      </c>
      <c r="B195" s="1" t="s">
        <v>188</v>
      </c>
      <c r="C195" s="1" t="s">
        <v>22</v>
      </c>
      <c r="D195" s="72">
        <v>20</v>
      </c>
      <c r="E195" s="10">
        <v>0.6</v>
      </c>
      <c r="F195" s="35">
        <v>0.24</v>
      </c>
      <c r="G195" s="36"/>
      <c r="H195" s="36">
        <f>J195-I195</f>
        <v>2.879999999999999</v>
      </c>
      <c r="I195" s="10">
        <f t="shared" si="16"/>
        <v>12</v>
      </c>
      <c r="J195" s="10">
        <f t="shared" si="17"/>
        <v>14.879999999999999</v>
      </c>
    </row>
    <row r="196" spans="1:10" ht="15">
      <c r="A196" s="72">
        <v>31</v>
      </c>
      <c r="B196" s="1" t="s">
        <v>189</v>
      </c>
      <c r="C196" s="1" t="s">
        <v>22</v>
      </c>
      <c r="D196" s="72">
        <v>20</v>
      </c>
      <c r="E196" s="10">
        <v>0.7</v>
      </c>
      <c r="F196" s="35">
        <v>0.24</v>
      </c>
      <c r="G196" s="36"/>
      <c r="H196" s="36">
        <f>J196-I196</f>
        <v>3.3599999999999994</v>
      </c>
      <c r="I196" s="10">
        <f t="shared" si="16"/>
        <v>14</v>
      </c>
      <c r="J196" s="10">
        <f t="shared" si="17"/>
        <v>17.36</v>
      </c>
    </row>
    <row r="197" spans="1:10" ht="15">
      <c r="A197" s="72">
        <v>32</v>
      </c>
      <c r="B197" s="1" t="s">
        <v>119</v>
      </c>
      <c r="C197" s="1" t="s">
        <v>22</v>
      </c>
      <c r="D197" s="72">
        <v>69</v>
      </c>
      <c r="E197" s="10">
        <v>0.89</v>
      </c>
      <c r="F197" s="35">
        <v>0.13</v>
      </c>
      <c r="G197" s="36">
        <f>J197-I197</f>
        <v>7.983300000000007</v>
      </c>
      <c r="H197" s="36"/>
      <c r="I197" s="10">
        <f t="shared" si="16"/>
        <v>61.410000000000004</v>
      </c>
      <c r="J197" s="10">
        <f t="shared" si="17"/>
        <v>69.39330000000001</v>
      </c>
    </row>
    <row r="198" spans="1:10" ht="15">
      <c r="A198" s="72">
        <v>33</v>
      </c>
      <c r="B198" s="1" t="s">
        <v>190</v>
      </c>
      <c r="C198" s="1" t="s">
        <v>22</v>
      </c>
      <c r="D198" s="72">
        <v>10</v>
      </c>
      <c r="E198" s="10">
        <v>0.75</v>
      </c>
      <c r="F198" s="35">
        <v>0.24</v>
      </c>
      <c r="G198" s="36"/>
      <c r="H198" s="36">
        <f>J198-I198</f>
        <v>1.8000000000000007</v>
      </c>
      <c r="I198" s="10">
        <f t="shared" si="16"/>
        <v>7.5</v>
      </c>
      <c r="J198" s="10">
        <f t="shared" si="17"/>
        <v>9.3</v>
      </c>
    </row>
    <row r="199" spans="1:10" ht="15">
      <c r="A199" s="72">
        <v>34</v>
      </c>
      <c r="B199" s="1" t="s">
        <v>207</v>
      </c>
      <c r="C199" s="1" t="s">
        <v>22</v>
      </c>
      <c r="D199" s="72">
        <v>20</v>
      </c>
      <c r="E199" s="10">
        <v>0.44</v>
      </c>
      <c r="F199" s="35">
        <v>0.24</v>
      </c>
      <c r="G199" s="36"/>
      <c r="H199" s="36">
        <f>J199-I199</f>
        <v>2.112</v>
      </c>
      <c r="I199" s="10">
        <f t="shared" si="16"/>
        <v>8.8</v>
      </c>
      <c r="J199" s="10">
        <f t="shared" si="17"/>
        <v>10.912</v>
      </c>
    </row>
    <row r="200" spans="1:10" ht="15">
      <c r="A200" s="72">
        <v>35</v>
      </c>
      <c r="B200" s="1" t="s">
        <v>208</v>
      </c>
      <c r="C200" s="1" t="s">
        <v>22</v>
      </c>
      <c r="D200" s="72">
        <v>30</v>
      </c>
      <c r="E200" s="10">
        <v>1.2</v>
      </c>
      <c r="F200" s="35">
        <v>0.24</v>
      </c>
      <c r="G200" s="36"/>
      <c r="H200" s="36">
        <f>J200-I200</f>
        <v>8.64</v>
      </c>
      <c r="I200" s="10">
        <f t="shared" si="16"/>
        <v>36</v>
      </c>
      <c r="J200" s="10">
        <f t="shared" si="17"/>
        <v>44.64</v>
      </c>
    </row>
    <row r="201" spans="1:10" ht="15">
      <c r="A201" s="72">
        <v>36</v>
      </c>
      <c r="B201" s="1" t="s">
        <v>209</v>
      </c>
      <c r="C201" s="1" t="s">
        <v>22</v>
      </c>
      <c r="D201" s="72">
        <v>15</v>
      </c>
      <c r="E201" s="10">
        <v>2.5</v>
      </c>
      <c r="F201" s="35">
        <v>0.24</v>
      </c>
      <c r="G201" s="36"/>
      <c r="H201" s="36">
        <f>J201-I201</f>
        <v>9</v>
      </c>
      <c r="I201" s="10">
        <f t="shared" si="16"/>
        <v>37.5</v>
      </c>
      <c r="J201" s="10">
        <f t="shared" si="17"/>
        <v>46.5</v>
      </c>
    </row>
    <row r="202" spans="1:10" ht="15">
      <c r="A202" s="72">
        <v>37</v>
      </c>
      <c r="B202" s="1" t="s">
        <v>194</v>
      </c>
      <c r="C202" s="1" t="s">
        <v>22</v>
      </c>
      <c r="D202" s="72">
        <v>40</v>
      </c>
      <c r="E202" s="10">
        <v>2</v>
      </c>
      <c r="F202" s="35">
        <v>0.24</v>
      </c>
      <c r="G202" s="36"/>
      <c r="H202" s="36">
        <f>J202-I202</f>
        <v>19.200000000000003</v>
      </c>
      <c r="I202" s="10">
        <f t="shared" si="16"/>
        <v>80</v>
      </c>
      <c r="J202" s="10">
        <f t="shared" si="17"/>
        <v>99.2</v>
      </c>
    </row>
    <row r="203" spans="1:10" ht="15">
      <c r="A203" s="72">
        <v>38</v>
      </c>
      <c r="B203" s="1" t="s">
        <v>120</v>
      </c>
      <c r="C203" s="1" t="s">
        <v>22</v>
      </c>
      <c r="D203" s="72">
        <v>40</v>
      </c>
      <c r="E203" s="10">
        <v>0.99</v>
      </c>
      <c r="F203" s="35">
        <v>0.13</v>
      </c>
      <c r="G203" s="36">
        <f>J203-I203</f>
        <v>5.148000000000003</v>
      </c>
      <c r="H203" s="36"/>
      <c r="I203" s="10">
        <f t="shared" si="16"/>
        <v>39.6</v>
      </c>
      <c r="J203" s="10">
        <f t="shared" si="17"/>
        <v>44.748000000000005</v>
      </c>
    </row>
    <row r="204" spans="1:10" ht="15">
      <c r="A204" s="72">
        <v>39</v>
      </c>
      <c r="B204" s="1" t="s">
        <v>195</v>
      </c>
      <c r="C204" s="1" t="s">
        <v>22</v>
      </c>
      <c r="D204" s="72">
        <v>20</v>
      </c>
      <c r="E204" s="10">
        <v>1.1</v>
      </c>
      <c r="F204" s="35">
        <v>0.24</v>
      </c>
      <c r="G204" s="36"/>
      <c r="H204" s="36">
        <f>J204-I204</f>
        <v>5.280000000000001</v>
      </c>
      <c r="I204" s="10">
        <f t="shared" si="16"/>
        <v>22</v>
      </c>
      <c r="J204" s="10">
        <f t="shared" si="17"/>
        <v>27.28</v>
      </c>
    </row>
    <row r="205" spans="1:10" ht="15">
      <c r="A205" s="72">
        <v>40</v>
      </c>
      <c r="B205" s="1" t="s">
        <v>121</v>
      </c>
      <c r="C205" s="1" t="s">
        <v>22</v>
      </c>
      <c r="D205" s="72">
        <v>20</v>
      </c>
      <c r="E205" s="10">
        <v>2</v>
      </c>
      <c r="F205" s="35">
        <v>0.24</v>
      </c>
      <c r="G205" s="36"/>
      <c r="H205" s="36">
        <f>J205-I205</f>
        <v>9.600000000000001</v>
      </c>
      <c r="I205" s="10">
        <f t="shared" si="16"/>
        <v>40</v>
      </c>
      <c r="J205" s="10">
        <f t="shared" si="17"/>
        <v>49.6</v>
      </c>
    </row>
    <row r="206" spans="1:10" ht="15">
      <c r="A206" s="72">
        <v>41</v>
      </c>
      <c r="B206" s="1" t="s">
        <v>89</v>
      </c>
      <c r="C206" s="1" t="s">
        <v>85</v>
      </c>
      <c r="D206" s="72">
        <v>50</v>
      </c>
      <c r="E206" s="10">
        <v>1.5</v>
      </c>
      <c r="F206" s="35">
        <v>0.13</v>
      </c>
      <c r="G206" s="36">
        <f>J206-I206</f>
        <v>9.75</v>
      </c>
      <c r="H206" s="36"/>
      <c r="I206" s="10">
        <f t="shared" si="16"/>
        <v>75</v>
      </c>
      <c r="J206" s="10">
        <f t="shared" si="17"/>
        <v>84.75</v>
      </c>
    </row>
    <row r="207" spans="1:10" ht="15">
      <c r="A207" s="72">
        <v>42</v>
      </c>
      <c r="B207" s="1" t="s">
        <v>122</v>
      </c>
      <c r="C207" s="1" t="s">
        <v>22</v>
      </c>
      <c r="D207" s="72">
        <v>40</v>
      </c>
      <c r="E207" s="10">
        <v>1.99</v>
      </c>
      <c r="F207" s="35">
        <v>0.13</v>
      </c>
      <c r="G207" s="36">
        <f>J207-I207</f>
        <v>10.347999999999999</v>
      </c>
      <c r="H207" s="36"/>
      <c r="I207" s="10">
        <f t="shared" si="16"/>
        <v>79.6</v>
      </c>
      <c r="J207" s="10">
        <f t="shared" si="17"/>
        <v>89.948</v>
      </c>
    </row>
    <row r="208" spans="1:10" ht="15">
      <c r="A208" s="72">
        <v>43</v>
      </c>
      <c r="B208" s="1" t="s">
        <v>123</v>
      </c>
      <c r="C208" s="1" t="s">
        <v>22</v>
      </c>
      <c r="D208" s="72">
        <v>40</v>
      </c>
      <c r="E208" s="10">
        <v>2.5</v>
      </c>
      <c r="F208" s="35">
        <v>0.24</v>
      </c>
      <c r="G208" s="36"/>
      <c r="H208" s="36">
        <f>J208-I208</f>
        <v>24</v>
      </c>
      <c r="I208" s="10">
        <f t="shared" si="16"/>
        <v>100</v>
      </c>
      <c r="J208" s="10">
        <f t="shared" si="17"/>
        <v>124</v>
      </c>
    </row>
    <row r="209" spans="1:10" ht="15">
      <c r="A209" s="72">
        <v>44</v>
      </c>
      <c r="B209" s="1" t="s">
        <v>124</v>
      </c>
      <c r="C209" s="1" t="s">
        <v>22</v>
      </c>
      <c r="D209" s="72">
        <v>40</v>
      </c>
      <c r="E209" s="10">
        <v>0.8</v>
      </c>
      <c r="F209" s="35">
        <v>0.13</v>
      </c>
      <c r="G209" s="36">
        <f>J209-I209</f>
        <v>4.159999999999997</v>
      </c>
      <c r="H209" s="36"/>
      <c r="I209" s="10">
        <f t="shared" si="16"/>
        <v>32</v>
      </c>
      <c r="J209" s="10">
        <f t="shared" si="17"/>
        <v>36.16</v>
      </c>
    </row>
    <row r="210" spans="1:10" ht="15">
      <c r="A210" s="72">
        <v>45</v>
      </c>
      <c r="B210" s="1" t="s">
        <v>125</v>
      </c>
      <c r="C210" s="1" t="s">
        <v>22</v>
      </c>
      <c r="D210" s="72">
        <v>50</v>
      </c>
      <c r="E210" s="10">
        <v>3</v>
      </c>
      <c r="F210" s="35">
        <v>0.13</v>
      </c>
      <c r="G210" s="36">
        <f>J210-I210</f>
        <v>19.5</v>
      </c>
      <c r="H210" s="36"/>
      <c r="I210" s="10">
        <f t="shared" si="16"/>
        <v>150</v>
      </c>
      <c r="J210" s="10">
        <f t="shared" si="17"/>
        <v>169.5</v>
      </c>
    </row>
    <row r="211" spans="1:10" ht="15">
      <c r="A211" s="72">
        <v>46</v>
      </c>
      <c r="B211" s="1" t="s">
        <v>210</v>
      </c>
      <c r="C211" s="1" t="s">
        <v>22</v>
      </c>
      <c r="D211" s="72">
        <v>30</v>
      </c>
      <c r="E211" s="10">
        <v>1.22</v>
      </c>
      <c r="F211" s="35">
        <v>0.24</v>
      </c>
      <c r="G211" s="36"/>
      <c r="H211" s="36">
        <f>J211-I211</f>
        <v>8.783999999999999</v>
      </c>
      <c r="I211" s="10">
        <f t="shared" si="16"/>
        <v>36.6</v>
      </c>
      <c r="J211" s="10">
        <f t="shared" si="17"/>
        <v>45.384</v>
      </c>
    </row>
    <row r="212" spans="1:10" ht="15">
      <c r="A212" s="72">
        <v>47</v>
      </c>
      <c r="B212" s="1" t="s">
        <v>126</v>
      </c>
      <c r="C212" s="1" t="s">
        <v>82</v>
      </c>
      <c r="D212" s="72">
        <v>25</v>
      </c>
      <c r="E212" s="10">
        <v>14</v>
      </c>
      <c r="F212" s="35">
        <v>0.24</v>
      </c>
      <c r="G212" s="36"/>
      <c r="H212" s="36">
        <f>J212-I212</f>
        <v>84</v>
      </c>
      <c r="I212" s="10">
        <f t="shared" si="16"/>
        <v>350</v>
      </c>
      <c r="J212" s="10">
        <f t="shared" si="17"/>
        <v>434</v>
      </c>
    </row>
    <row r="213" spans="1:10" ht="15">
      <c r="A213" s="72">
        <v>48</v>
      </c>
      <c r="B213" s="1" t="s">
        <v>127</v>
      </c>
      <c r="C213" s="1" t="s">
        <v>22</v>
      </c>
      <c r="D213" s="72">
        <v>31</v>
      </c>
      <c r="E213" s="10">
        <v>1.3</v>
      </c>
      <c r="F213" s="35">
        <v>0.13</v>
      </c>
      <c r="G213" s="36">
        <f>J213-I213</f>
        <v>5.238999999999997</v>
      </c>
      <c r="H213" s="36"/>
      <c r="I213" s="10">
        <f t="shared" si="16"/>
        <v>40.300000000000004</v>
      </c>
      <c r="J213" s="10">
        <f t="shared" si="17"/>
        <v>45.539</v>
      </c>
    </row>
    <row r="214" spans="1:10" ht="15">
      <c r="A214" s="72">
        <v>49</v>
      </c>
      <c r="B214" s="1" t="s">
        <v>128</v>
      </c>
      <c r="C214" s="1" t="s">
        <v>22</v>
      </c>
      <c r="D214" s="72">
        <v>30</v>
      </c>
      <c r="E214" s="10">
        <v>2.1</v>
      </c>
      <c r="F214" s="35">
        <v>0.13</v>
      </c>
      <c r="G214" s="36">
        <f>J214-I214</f>
        <v>8.189999999999998</v>
      </c>
      <c r="H214" s="36"/>
      <c r="I214" s="10">
        <f t="shared" si="16"/>
        <v>63</v>
      </c>
      <c r="J214" s="10">
        <f t="shared" si="17"/>
        <v>71.19</v>
      </c>
    </row>
    <row r="215" spans="1:10" ht="15">
      <c r="A215" s="72">
        <v>50</v>
      </c>
      <c r="B215" s="1" t="s">
        <v>198</v>
      </c>
      <c r="C215" s="1" t="s">
        <v>22</v>
      </c>
      <c r="D215" s="72">
        <v>5</v>
      </c>
      <c r="E215" s="10">
        <v>3.1</v>
      </c>
      <c r="F215" s="35">
        <v>0.24</v>
      </c>
      <c r="G215" s="36"/>
      <c r="H215" s="36">
        <f>J215-I215</f>
        <v>3.719999999999999</v>
      </c>
      <c r="I215" s="10">
        <f t="shared" si="16"/>
        <v>15.5</v>
      </c>
      <c r="J215" s="10">
        <f t="shared" si="17"/>
        <v>19.22</v>
      </c>
    </row>
    <row r="216" spans="1:10" ht="15">
      <c r="A216" s="72">
        <v>51</v>
      </c>
      <c r="B216" s="1" t="s">
        <v>211</v>
      </c>
      <c r="C216" s="1" t="s">
        <v>22</v>
      </c>
      <c r="D216" s="72">
        <v>10</v>
      </c>
      <c r="E216" s="10">
        <v>3.1</v>
      </c>
      <c r="F216" s="35">
        <v>0.24</v>
      </c>
      <c r="G216" s="36"/>
      <c r="H216" s="36">
        <f>J216-I216</f>
        <v>7.439999999999998</v>
      </c>
      <c r="I216" s="10">
        <f t="shared" si="16"/>
        <v>31</v>
      </c>
      <c r="J216" s="10">
        <f t="shared" si="17"/>
        <v>38.44</v>
      </c>
    </row>
    <row r="217" spans="1:10" ht="15">
      <c r="A217" s="72">
        <v>52</v>
      </c>
      <c r="B217" s="1" t="s">
        <v>212</v>
      </c>
      <c r="C217" s="1" t="s">
        <v>22</v>
      </c>
      <c r="D217" s="72">
        <v>10</v>
      </c>
      <c r="E217" s="10">
        <v>1.16</v>
      </c>
      <c r="F217" s="35">
        <v>0.24</v>
      </c>
      <c r="G217" s="36"/>
      <c r="H217" s="36">
        <f>J217-I217</f>
        <v>2.7840000000000007</v>
      </c>
      <c r="I217" s="10">
        <f t="shared" si="16"/>
        <v>11.6</v>
      </c>
      <c r="J217" s="10">
        <f t="shared" si="17"/>
        <v>14.384</v>
      </c>
    </row>
    <row r="218" spans="1:10" ht="15">
      <c r="A218" s="72">
        <v>53</v>
      </c>
      <c r="B218" s="1" t="s">
        <v>213</v>
      </c>
      <c r="C218" s="1" t="s">
        <v>22</v>
      </c>
      <c r="D218" s="72">
        <v>10</v>
      </c>
      <c r="E218" s="10">
        <v>3.1</v>
      </c>
      <c r="F218" s="35">
        <v>0.24</v>
      </c>
      <c r="G218" s="36"/>
      <c r="H218" s="36">
        <f>J218-I218</f>
        <v>7.439999999999998</v>
      </c>
      <c r="I218" s="10">
        <f t="shared" si="16"/>
        <v>31</v>
      </c>
      <c r="J218" s="10">
        <f t="shared" si="17"/>
        <v>38.44</v>
      </c>
    </row>
    <row r="219" spans="1:10" ht="15">
      <c r="A219" s="72">
        <v>54</v>
      </c>
      <c r="B219" s="1" t="s">
        <v>129</v>
      </c>
      <c r="C219" s="1" t="s">
        <v>85</v>
      </c>
      <c r="D219" s="72">
        <v>8</v>
      </c>
      <c r="E219" s="10">
        <v>12.5</v>
      </c>
      <c r="F219" s="35">
        <v>0.13</v>
      </c>
      <c r="G219" s="36">
        <f>J219-I219</f>
        <v>13</v>
      </c>
      <c r="H219" s="36"/>
      <c r="I219" s="10">
        <f t="shared" si="16"/>
        <v>100</v>
      </c>
      <c r="J219" s="10">
        <f t="shared" si="17"/>
        <v>113</v>
      </c>
    </row>
    <row r="220" spans="1:10" ht="15">
      <c r="A220" s="72">
        <v>55</v>
      </c>
      <c r="B220" s="1" t="s">
        <v>79</v>
      </c>
      <c r="C220" s="1" t="s">
        <v>22</v>
      </c>
      <c r="D220" s="72">
        <v>10</v>
      </c>
      <c r="E220" s="10">
        <v>3.09</v>
      </c>
      <c r="F220" s="35">
        <v>0.24</v>
      </c>
      <c r="G220" s="36"/>
      <c r="H220" s="36">
        <f>J220-I220</f>
        <v>7.415999999999997</v>
      </c>
      <c r="I220" s="10">
        <f t="shared" si="16"/>
        <v>30.9</v>
      </c>
      <c r="J220" s="10">
        <f t="shared" si="17"/>
        <v>38.315999999999995</v>
      </c>
    </row>
    <row r="221" spans="1:10" s="55" customFormat="1" ht="15">
      <c r="A221" s="92"/>
      <c r="B221" s="92"/>
      <c r="C221" s="92"/>
      <c r="D221" s="92"/>
      <c r="E221" s="52"/>
      <c r="F221" s="52"/>
      <c r="G221" s="53">
        <f>SUM(G166:G220)</f>
        <v>468.9243</v>
      </c>
      <c r="H221" s="93">
        <f>SUM(H166:H220)</f>
        <v>526.608</v>
      </c>
      <c r="I221" s="93">
        <f>SUM(I166:I220)</f>
        <v>5801.310000000001</v>
      </c>
      <c r="J221" s="93">
        <f>SUM(J166:J220)</f>
        <v>6796.8423</v>
      </c>
    </row>
    <row r="222" spans="1:10" ht="15">
      <c r="A222" s="2"/>
      <c r="B222" s="2"/>
      <c r="C222" s="2"/>
      <c r="D222" s="1"/>
      <c r="E222" s="7"/>
      <c r="F222" s="7"/>
      <c r="G222" s="36"/>
      <c r="H222" s="89"/>
      <c r="I222" s="89"/>
      <c r="J222" s="10"/>
    </row>
    <row r="223" spans="1:10" ht="15">
      <c r="A223" s="2"/>
      <c r="B223" s="2"/>
      <c r="C223" s="2"/>
      <c r="D223" s="1"/>
      <c r="E223" s="7"/>
      <c r="F223" s="7"/>
      <c r="G223" s="36"/>
      <c r="H223" s="90"/>
      <c r="I223" s="90"/>
      <c r="J223" s="10"/>
    </row>
    <row r="246" ht="15">
      <c r="A246" s="56"/>
    </row>
  </sheetData>
  <sheetProtection/>
  <mergeCells count="6">
    <mergeCell ref="A48:A50"/>
    <mergeCell ref="B48:B50"/>
    <mergeCell ref="A1:D1"/>
    <mergeCell ref="B9:C9"/>
    <mergeCell ref="B10:C10"/>
    <mergeCell ref="B11:C1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66"/>
  <sheetViews>
    <sheetView tabSelected="1" zoomScalePageLayoutView="0" workbookViewId="0" topLeftCell="A46">
      <selection activeCell="N24" sqref="N24"/>
    </sheetView>
  </sheetViews>
  <sheetFormatPr defaultColWidth="9.140625" defaultRowHeight="15"/>
  <cols>
    <col min="1" max="1" width="17.8515625" style="0" customWidth="1"/>
    <col min="4" max="4" width="9.140625" style="0" hidden="1" customWidth="1"/>
    <col min="5" max="5" width="11.00390625" style="0" customWidth="1"/>
    <col min="8" max="8" width="10.421875" style="57" customWidth="1"/>
    <col min="9" max="9" width="11.421875" style="0" customWidth="1"/>
  </cols>
  <sheetData>
    <row r="3" spans="1:9" ht="15" customHeight="1">
      <c r="A3" s="113" t="s">
        <v>251</v>
      </c>
      <c r="B3" s="17" t="s">
        <v>130</v>
      </c>
      <c r="C3" s="113" t="s">
        <v>132</v>
      </c>
      <c r="D3" s="113"/>
      <c r="E3" s="113" t="s">
        <v>133</v>
      </c>
      <c r="F3" s="113" t="s">
        <v>134</v>
      </c>
      <c r="G3" s="21" t="s">
        <v>6</v>
      </c>
      <c r="H3" s="64" t="s">
        <v>6</v>
      </c>
      <c r="I3" s="21" t="s">
        <v>15</v>
      </c>
    </row>
    <row r="4" spans="1:9" ht="30">
      <c r="A4" s="113"/>
      <c r="B4" s="17" t="s">
        <v>131</v>
      </c>
      <c r="C4" s="113"/>
      <c r="D4" s="113"/>
      <c r="E4" s="113"/>
      <c r="F4" s="113"/>
      <c r="G4" s="22">
        <v>0.13</v>
      </c>
      <c r="H4" s="67">
        <v>0.24</v>
      </c>
      <c r="I4" s="21" t="s">
        <v>135</v>
      </c>
    </row>
    <row r="5" spans="1:9" ht="15">
      <c r="A5" s="18" t="s">
        <v>136</v>
      </c>
      <c r="B5" s="18" t="s">
        <v>137</v>
      </c>
      <c r="C5" s="114">
        <v>1200</v>
      </c>
      <c r="D5" s="114"/>
      <c r="E5" s="18">
        <v>0.75</v>
      </c>
      <c r="F5" s="23">
        <f>C5*E5</f>
        <v>900</v>
      </c>
      <c r="G5" s="24">
        <f>F5*13%</f>
        <v>117</v>
      </c>
      <c r="H5" s="65"/>
      <c r="I5" s="24">
        <f>F5+G5+H5</f>
        <v>1017</v>
      </c>
    </row>
    <row r="6" spans="1:9" ht="15">
      <c r="A6" s="18" t="s">
        <v>138</v>
      </c>
      <c r="B6" s="18" t="s">
        <v>137</v>
      </c>
      <c r="C6" s="114">
        <v>100</v>
      </c>
      <c r="D6" s="114"/>
      <c r="E6" s="18">
        <v>1.27</v>
      </c>
      <c r="F6" s="23">
        <f>C6*E6</f>
        <v>127</v>
      </c>
      <c r="G6" s="24">
        <f>F6*13%</f>
        <v>16.51</v>
      </c>
      <c r="H6" s="65"/>
      <c r="I6" s="24">
        <f aca="true" t="shared" si="0" ref="I6:I52">F6+G6+H6</f>
        <v>143.51</v>
      </c>
    </row>
    <row r="7" spans="1:9" ht="27">
      <c r="A7" s="18" t="s">
        <v>139</v>
      </c>
      <c r="B7" s="18" t="s">
        <v>137</v>
      </c>
      <c r="C7" s="114">
        <v>300</v>
      </c>
      <c r="D7" s="114"/>
      <c r="E7" s="18">
        <v>0.71</v>
      </c>
      <c r="F7" s="23">
        <f aca="true" t="shared" si="1" ref="F7:F52">C7*E7</f>
        <v>213</v>
      </c>
      <c r="G7" s="24">
        <f>F7*13%</f>
        <v>27.69</v>
      </c>
      <c r="H7" s="65"/>
      <c r="I7" s="24">
        <f t="shared" si="0"/>
        <v>240.69</v>
      </c>
    </row>
    <row r="8" spans="1:9" ht="15">
      <c r="A8" s="18" t="s">
        <v>140</v>
      </c>
      <c r="B8" s="18" t="s">
        <v>137</v>
      </c>
      <c r="C8" s="114">
        <v>80</v>
      </c>
      <c r="D8" s="114"/>
      <c r="E8" s="18">
        <v>1</v>
      </c>
      <c r="F8" s="23">
        <f t="shared" si="1"/>
        <v>80</v>
      </c>
      <c r="G8" s="24">
        <f aca="true" t="shared" si="2" ref="G8:G13">F8*13%</f>
        <v>10.4</v>
      </c>
      <c r="H8" s="65"/>
      <c r="I8" s="24">
        <f t="shared" si="0"/>
        <v>90.4</v>
      </c>
    </row>
    <row r="9" spans="1:9" ht="15">
      <c r="A9" s="18" t="s">
        <v>141</v>
      </c>
      <c r="B9" s="18" t="s">
        <v>11</v>
      </c>
      <c r="C9" s="114">
        <v>80</v>
      </c>
      <c r="D9" s="114"/>
      <c r="E9" s="18">
        <v>2.48</v>
      </c>
      <c r="F9" s="23">
        <f t="shared" si="1"/>
        <v>198.4</v>
      </c>
      <c r="G9" s="24">
        <f t="shared" si="2"/>
        <v>25.792</v>
      </c>
      <c r="H9" s="65"/>
      <c r="I9" s="24">
        <f t="shared" si="0"/>
        <v>224.192</v>
      </c>
    </row>
    <row r="10" spans="1:9" ht="15">
      <c r="A10" s="18" t="s">
        <v>143</v>
      </c>
      <c r="B10" s="18" t="s">
        <v>144</v>
      </c>
      <c r="C10" s="114">
        <v>300</v>
      </c>
      <c r="D10" s="114"/>
      <c r="E10" s="18">
        <v>0.48</v>
      </c>
      <c r="F10" s="23">
        <f t="shared" si="1"/>
        <v>144</v>
      </c>
      <c r="G10" s="24">
        <f t="shared" si="2"/>
        <v>18.72</v>
      </c>
      <c r="H10" s="65"/>
      <c r="I10" s="24">
        <f t="shared" si="0"/>
        <v>162.72</v>
      </c>
    </row>
    <row r="11" spans="1:9" ht="15">
      <c r="A11" s="18" t="s">
        <v>145</v>
      </c>
      <c r="B11" s="18" t="s">
        <v>142</v>
      </c>
      <c r="C11" s="114">
        <v>300</v>
      </c>
      <c r="D11" s="114"/>
      <c r="E11" s="18">
        <v>0.49</v>
      </c>
      <c r="F11" s="23">
        <f t="shared" si="1"/>
        <v>147</v>
      </c>
      <c r="G11" s="24">
        <f t="shared" si="2"/>
        <v>19.11</v>
      </c>
      <c r="H11" s="65"/>
      <c r="I11" s="24">
        <f t="shared" si="0"/>
        <v>166.11</v>
      </c>
    </row>
    <row r="12" spans="1:9" ht="15">
      <c r="A12" s="18" t="s">
        <v>146</v>
      </c>
      <c r="B12" s="18" t="s">
        <v>137</v>
      </c>
      <c r="C12" s="114">
        <v>80</v>
      </c>
      <c r="D12" s="114"/>
      <c r="E12" s="18">
        <v>1.56</v>
      </c>
      <c r="F12" s="23">
        <f t="shared" si="1"/>
        <v>124.80000000000001</v>
      </c>
      <c r="G12" s="24">
        <f t="shared" si="2"/>
        <v>16.224000000000004</v>
      </c>
      <c r="H12" s="65"/>
      <c r="I12" s="24">
        <f t="shared" si="0"/>
        <v>141.024</v>
      </c>
    </row>
    <row r="13" spans="1:9" ht="15">
      <c r="A13" s="18" t="s">
        <v>147</v>
      </c>
      <c r="B13" s="18" t="s">
        <v>142</v>
      </c>
      <c r="C13" s="114">
        <v>80</v>
      </c>
      <c r="D13" s="114"/>
      <c r="E13" s="18">
        <v>0.46</v>
      </c>
      <c r="F13" s="23">
        <f t="shared" si="1"/>
        <v>36.800000000000004</v>
      </c>
      <c r="G13" s="24">
        <f t="shared" si="2"/>
        <v>4.784000000000001</v>
      </c>
      <c r="H13" s="65"/>
      <c r="I13" s="24">
        <f t="shared" si="0"/>
        <v>41.584</v>
      </c>
    </row>
    <row r="14" spans="1:9" s="14" customFormat="1" ht="15">
      <c r="A14" s="19" t="s">
        <v>148</v>
      </c>
      <c r="B14" s="19" t="s">
        <v>137</v>
      </c>
      <c r="C14" s="115">
        <v>300</v>
      </c>
      <c r="D14" s="115"/>
      <c r="E14" s="19">
        <v>1.53</v>
      </c>
      <c r="F14" s="26">
        <f t="shared" si="1"/>
        <v>459</v>
      </c>
      <c r="G14" s="24">
        <f>F14*13%</f>
        <v>59.67</v>
      </c>
      <c r="H14" s="66"/>
      <c r="I14" s="24">
        <f t="shared" si="0"/>
        <v>518.67</v>
      </c>
    </row>
    <row r="15" spans="1:9" ht="27">
      <c r="A15" s="18" t="s">
        <v>149</v>
      </c>
      <c r="B15" s="18" t="s">
        <v>137</v>
      </c>
      <c r="C15" s="114">
        <v>70</v>
      </c>
      <c r="D15" s="114"/>
      <c r="E15" s="18">
        <v>1.84</v>
      </c>
      <c r="F15" s="23">
        <f t="shared" si="1"/>
        <v>128.8</v>
      </c>
      <c r="G15" s="24">
        <f>F15*13%</f>
        <v>16.744000000000003</v>
      </c>
      <c r="H15" s="65"/>
      <c r="I15" s="24">
        <f t="shared" si="0"/>
        <v>145.544</v>
      </c>
    </row>
    <row r="16" spans="1:9" ht="27">
      <c r="A16" s="18" t="s">
        <v>150</v>
      </c>
      <c r="B16" s="18" t="s">
        <v>151</v>
      </c>
      <c r="C16" s="114">
        <v>100</v>
      </c>
      <c r="D16" s="114"/>
      <c r="E16" s="18">
        <v>1.62</v>
      </c>
      <c r="F16" s="23">
        <f t="shared" si="1"/>
        <v>162</v>
      </c>
      <c r="G16" s="24">
        <f>F16*13%</f>
        <v>21.060000000000002</v>
      </c>
      <c r="H16" s="65"/>
      <c r="I16" s="24">
        <f t="shared" si="0"/>
        <v>183.06</v>
      </c>
    </row>
    <row r="17" spans="1:9" ht="15">
      <c r="A17" s="18" t="s">
        <v>15</v>
      </c>
      <c r="B17" s="18"/>
      <c r="C17" s="94"/>
      <c r="D17" s="94"/>
      <c r="E17" s="18"/>
      <c r="F17" s="95">
        <f>SUM(F5:F16)</f>
        <v>2720.8</v>
      </c>
      <c r="G17" s="96">
        <f>F17*13%</f>
        <v>353.704</v>
      </c>
      <c r="H17" s="64"/>
      <c r="I17" s="96">
        <f t="shared" si="0"/>
        <v>3074.5040000000004</v>
      </c>
    </row>
    <row r="18" spans="1:9" ht="15">
      <c r="A18" s="18"/>
      <c r="B18" s="18"/>
      <c r="C18" s="94"/>
      <c r="D18" s="94"/>
      <c r="E18" s="18"/>
      <c r="F18" s="23"/>
      <c r="G18" s="24"/>
      <c r="H18" s="65"/>
      <c r="I18" s="24"/>
    </row>
    <row r="19" spans="1:9" ht="15">
      <c r="A19" s="18"/>
      <c r="B19" s="18"/>
      <c r="C19" s="94"/>
      <c r="D19" s="94"/>
      <c r="E19" s="18"/>
      <c r="F19" s="23"/>
      <c r="G19" s="24"/>
      <c r="H19" s="65"/>
      <c r="I19" s="24"/>
    </row>
    <row r="20" spans="1:9" ht="30">
      <c r="A20" s="113" t="s">
        <v>253</v>
      </c>
      <c r="B20" s="17" t="s">
        <v>130</v>
      </c>
      <c r="C20" s="113" t="s">
        <v>132</v>
      </c>
      <c r="D20" s="113"/>
      <c r="E20" s="113" t="s">
        <v>133</v>
      </c>
      <c r="F20" s="113" t="s">
        <v>134</v>
      </c>
      <c r="G20" s="21" t="s">
        <v>6</v>
      </c>
      <c r="H20" s="64" t="s">
        <v>6</v>
      </c>
      <c r="I20" s="21" t="s">
        <v>15</v>
      </c>
    </row>
    <row r="21" spans="1:9" s="14" customFormat="1" ht="27" customHeight="1">
      <c r="A21" s="113"/>
      <c r="B21" s="17" t="s">
        <v>131</v>
      </c>
      <c r="C21" s="113"/>
      <c r="D21" s="113"/>
      <c r="E21" s="113"/>
      <c r="F21" s="113"/>
      <c r="G21" s="22">
        <v>0.13</v>
      </c>
      <c r="H21" s="67">
        <v>0.24</v>
      </c>
      <c r="I21" s="21" t="s">
        <v>135</v>
      </c>
    </row>
    <row r="22" spans="1:9" ht="15">
      <c r="A22" s="18" t="s">
        <v>152</v>
      </c>
      <c r="B22" s="18" t="s">
        <v>137</v>
      </c>
      <c r="C22" s="114">
        <v>10</v>
      </c>
      <c r="D22" s="114"/>
      <c r="E22" s="18">
        <v>5.05</v>
      </c>
      <c r="F22" s="23">
        <v>50.5</v>
      </c>
      <c r="G22" s="25"/>
      <c r="H22" s="66">
        <f>F22*24%</f>
        <v>12.12</v>
      </c>
      <c r="I22" s="24">
        <f>F22+G22+H22</f>
        <v>62.62</v>
      </c>
    </row>
    <row r="23" spans="1:9" ht="15">
      <c r="A23" s="18" t="s">
        <v>153</v>
      </c>
      <c r="B23" s="18" t="s">
        <v>137</v>
      </c>
      <c r="C23" s="114">
        <v>150</v>
      </c>
      <c r="D23" s="114"/>
      <c r="E23" s="18">
        <v>1.05</v>
      </c>
      <c r="F23" s="23">
        <f t="shared" si="1"/>
        <v>157.5</v>
      </c>
      <c r="G23" s="25"/>
      <c r="H23" s="66">
        <f aca="true" t="shared" si="3" ref="H23:H30">F23*24%</f>
        <v>37.8</v>
      </c>
      <c r="I23" s="24">
        <f t="shared" si="0"/>
        <v>195.3</v>
      </c>
    </row>
    <row r="24" spans="1:9" ht="27">
      <c r="A24" s="18" t="s">
        <v>240</v>
      </c>
      <c r="B24" s="18" t="s">
        <v>241</v>
      </c>
      <c r="C24" s="114">
        <v>100</v>
      </c>
      <c r="D24" s="114"/>
      <c r="E24" s="18">
        <v>1.2</v>
      </c>
      <c r="F24" s="23">
        <f t="shared" si="1"/>
        <v>120</v>
      </c>
      <c r="G24" s="25"/>
      <c r="H24" s="66">
        <f t="shared" si="3"/>
        <v>28.799999999999997</v>
      </c>
      <c r="I24" s="24">
        <f t="shared" si="0"/>
        <v>148.8</v>
      </c>
    </row>
    <row r="25" spans="1:9" ht="27">
      <c r="A25" s="18" t="s">
        <v>243</v>
      </c>
      <c r="B25" s="18" t="s">
        <v>241</v>
      </c>
      <c r="C25" s="114">
        <v>50</v>
      </c>
      <c r="D25" s="114"/>
      <c r="E25" s="18">
        <v>1.2</v>
      </c>
      <c r="F25" s="23">
        <f t="shared" si="1"/>
        <v>60</v>
      </c>
      <c r="G25" s="25"/>
      <c r="H25" s="66">
        <f t="shared" si="3"/>
        <v>14.399999999999999</v>
      </c>
      <c r="I25" s="24">
        <f t="shared" si="0"/>
        <v>74.4</v>
      </c>
    </row>
    <row r="26" spans="1:9" ht="27">
      <c r="A26" s="18" t="s">
        <v>242</v>
      </c>
      <c r="B26" s="18" t="s">
        <v>241</v>
      </c>
      <c r="C26" s="114">
        <v>30</v>
      </c>
      <c r="D26" s="114"/>
      <c r="E26" s="18">
        <v>3.1</v>
      </c>
      <c r="F26" s="23">
        <f t="shared" si="1"/>
        <v>93</v>
      </c>
      <c r="G26" s="25"/>
      <c r="H26" s="66">
        <f t="shared" si="3"/>
        <v>22.32</v>
      </c>
      <c r="I26" s="24">
        <f t="shared" si="0"/>
        <v>115.32</v>
      </c>
    </row>
    <row r="27" spans="1:9" ht="15">
      <c r="A27" s="18" t="s">
        <v>244</v>
      </c>
      <c r="B27" s="18" t="s">
        <v>241</v>
      </c>
      <c r="C27" s="114">
        <v>50</v>
      </c>
      <c r="D27" s="114"/>
      <c r="E27" s="18">
        <v>1.5</v>
      </c>
      <c r="F27" s="23">
        <f t="shared" si="1"/>
        <v>75</v>
      </c>
      <c r="G27" s="25"/>
      <c r="H27" s="66">
        <f t="shared" si="3"/>
        <v>18</v>
      </c>
      <c r="I27" s="24">
        <f t="shared" si="0"/>
        <v>93</v>
      </c>
    </row>
    <row r="28" spans="1:9" ht="15">
      <c r="A28" s="18" t="s">
        <v>154</v>
      </c>
      <c r="B28" s="18" t="s">
        <v>137</v>
      </c>
      <c r="C28" s="114">
        <v>7</v>
      </c>
      <c r="D28" s="114"/>
      <c r="E28" s="18">
        <v>2</v>
      </c>
      <c r="F28" s="23">
        <f t="shared" si="1"/>
        <v>14</v>
      </c>
      <c r="G28" s="25"/>
      <c r="H28" s="66">
        <f t="shared" si="3"/>
        <v>3.36</v>
      </c>
      <c r="I28" s="24">
        <f t="shared" si="0"/>
        <v>17.36</v>
      </c>
    </row>
    <row r="29" spans="1:9" ht="27">
      <c r="A29" s="18" t="s">
        <v>245</v>
      </c>
      <c r="B29" s="18" t="s">
        <v>241</v>
      </c>
      <c r="C29" s="114">
        <v>50</v>
      </c>
      <c r="D29" s="114"/>
      <c r="E29" s="18">
        <v>2.5</v>
      </c>
      <c r="F29" s="23">
        <f t="shared" si="1"/>
        <v>125</v>
      </c>
      <c r="G29" s="25"/>
      <c r="H29" s="66">
        <f t="shared" si="3"/>
        <v>30</v>
      </c>
      <c r="I29" s="24">
        <f t="shared" si="0"/>
        <v>155</v>
      </c>
    </row>
    <row r="30" spans="1:9" ht="27">
      <c r="A30" s="18" t="s">
        <v>246</v>
      </c>
      <c r="B30" s="20" t="s">
        <v>241</v>
      </c>
      <c r="C30" s="116">
        <v>100</v>
      </c>
      <c r="D30" s="116"/>
      <c r="E30" s="20">
        <v>1.1</v>
      </c>
      <c r="F30" s="23">
        <f t="shared" si="1"/>
        <v>110.00000000000001</v>
      </c>
      <c r="G30" s="27"/>
      <c r="H30" s="66">
        <f t="shared" si="3"/>
        <v>26.400000000000002</v>
      </c>
      <c r="I30" s="24">
        <f t="shared" si="0"/>
        <v>136.4</v>
      </c>
    </row>
    <row r="31" spans="1:9" ht="15">
      <c r="A31" s="20" t="s">
        <v>155</v>
      </c>
      <c r="B31" s="20" t="s">
        <v>156</v>
      </c>
      <c r="C31" s="116">
        <v>100</v>
      </c>
      <c r="D31" s="116"/>
      <c r="E31" s="20">
        <v>1.24</v>
      </c>
      <c r="F31" s="23">
        <f t="shared" si="1"/>
        <v>124</v>
      </c>
      <c r="G31" s="27">
        <f>F31*13%</f>
        <v>16.12</v>
      </c>
      <c r="H31" s="65"/>
      <c r="I31" s="24">
        <f t="shared" si="0"/>
        <v>140.12</v>
      </c>
    </row>
    <row r="32" spans="1:9" ht="15">
      <c r="A32" s="20" t="s">
        <v>247</v>
      </c>
      <c r="B32" s="20" t="s">
        <v>157</v>
      </c>
      <c r="C32" s="116">
        <v>150</v>
      </c>
      <c r="D32" s="116"/>
      <c r="E32" s="20">
        <v>0.79</v>
      </c>
      <c r="F32" s="23">
        <f t="shared" si="1"/>
        <v>118.5</v>
      </c>
      <c r="G32" s="27"/>
      <c r="H32" s="65">
        <f>F32*24%</f>
        <v>28.439999999999998</v>
      </c>
      <c r="I32" s="24">
        <f t="shared" si="0"/>
        <v>146.94</v>
      </c>
    </row>
    <row r="33" spans="1:9" ht="27">
      <c r="A33" s="20" t="s">
        <v>158</v>
      </c>
      <c r="B33" s="20" t="s">
        <v>156</v>
      </c>
      <c r="C33" s="116">
        <v>100</v>
      </c>
      <c r="D33" s="116"/>
      <c r="E33" s="20">
        <v>23.35</v>
      </c>
      <c r="F33" s="23">
        <f t="shared" si="1"/>
        <v>2335</v>
      </c>
      <c r="G33" s="27">
        <f>F33*13%</f>
        <v>303.55</v>
      </c>
      <c r="H33" s="65"/>
      <c r="I33" s="24">
        <f t="shared" si="0"/>
        <v>2638.55</v>
      </c>
    </row>
    <row r="34" spans="1:9" ht="27">
      <c r="A34" s="20" t="s">
        <v>159</v>
      </c>
      <c r="B34" s="20" t="s">
        <v>156</v>
      </c>
      <c r="C34" s="116">
        <v>100</v>
      </c>
      <c r="D34" s="116"/>
      <c r="E34" s="20">
        <v>10.04</v>
      </c>
      <c r="F34" s="23">
        <f t="shared" si="1"/>
        <v>1003.9999999999999</v>
      </c>
      <c r="G34" s="27"/>
      <c r="H34" s="65">
        <f>F34*24%</f>
        <v>240.95999999999995</v>
      </c>
      <c r="I34" s="24">
        <f t="shared" si="0"/>
        <v>1244.9599999999998</v>
      </c>
    </row>
    <row r="35" spans="1:9" ht="27">
      <c r="A35" s="20" t="s">
        <v>160</v>
      </c>
      <c r="B35" s="20" t="s">
        <v>151</v>
      </c>
      <c r="C35" s="116">
        <v>150</v>
      </c>
      <c r="D35" s="116"/>
      <c r="E35" s="20">
        <v>1.5</v>
      </c>
      <c r="F35" s="23">
        <f t="shared" si="1"/>
        <v>225</v>
      </c>
      <c r="G35" s="27">
        <f>F35*13%</f>
        <v>29.25</v>
      </c>
      <c r="H35" s="65"/>
      <c r="I35" s="24">
        <f t="shared" si="0"/>
        <v>254.25</v>
      </c>
    </row>
    <row r="36" spans="1:9" ht="27">
      <c r="A36" s="20" t="s">
        <v>161</v>
      </c>
      <c r="B36" s="20" t="s">
        <v>241</v>
      </c>
      <c r="C36" s="116">
        <v>200</v>
      </c>
      <c r="D36" s="116"/>
      <c r="E36" s="20">
        <v>0.95</v>
      </c>
      <c r="F36" s="23">
        <f t="shared" si="1"/>
        <v>190</v>
      </c>
      <c r="G36" s="27">
        <f>F36*13%</f>
        <v>24.7</v>
      </c>
      <c r="H36" s="65"/>
      <c r="I36" s="24">
        <f t="shared" si="0"/>
        <v>214.7</v>
      </c>
    </row>
    <row r="37" spans="1:9" ht="15">
      <c r="A37" s="20" t="s">
        <v>162</v>
      </c>
      <c r="B37" s="18" t="s">
        <v>163</v>
      </c>
      <c r="C37" s="116">
        <v>300</v>
      </c>
      <c r="D37" s="116"/>
      <c r="E37" s="20">
        <v>0.3</v>
      </c>
      <c r="F37" s="23">
        <f t="shared" si="1"/>
        <v>90</v>
      </c>
      <c r="G37" s="27">
        <f aca="true" t="shared" si="4" ref="G37:G42">F37*13%</f>
        <v>11.700000000000001</v>
      </c>
      <c r="H37" s="65"/>
      <c r="I37" s="24">
        <f t="shared" si="0"/>
        <v>101.7</v>
      </c>
    </row>
    <row r="38" spans="1:9" ht="27">
      <c r="A38" s="20" t="s">
        <v>164</v>
      </c>
      <c r="B38" s="20" t="s">
        <v>241</v>
      </c>
      <c r="C38" s="116">
        <v>350</v>
      </c>
      <c r="D38" s="116"/>
      <c r="E38" s="20">
        <v>1.56</v>
      </c>
      <c r="F38" s="23">
        <f t="shared" si="1"/>
        <v>546</v>
      </c>
      <c r="G38" s="27">
        <f t="shared" si="4"/>
        <v>70.98</v>
      </c>
      <c r="H38" s="65"/>
      <c r="I38" s="24">
        <f t="shared" si="0"/>
        <v>616.98</v>
      </c>
    </row>
    <row r="39" spans="1:9" ht="27">
      <c r="A39" s="20" t="s">
        <v>165</v>
      </c>
      <c r="B39" s="20" t="s">
        <v>241</v>
      </c>
      <c r="C39" s="116">
        <v>340</v>
      </c>
      <c r="D39" s="116"/>
      <c r="E39" s="18">
        <v>0.89</v>
      </c>
      <c r="F39" s="23">
        <f t="shared" si="1"/>
        <v>302.6</v>
      </c>
      <c r="G39" s="103">
        <f t="shared" si="4"/>
        <v>39.338</v>
      </c>
      <c r="H39" s="65"/>
      <c r="I39" s="24">
        <f t="shared" si="0"/>
        <v>341.93800000000005</v>
      </c>
    </row>
    <row r="40" spans="1:9" ht="27">
      <c r="A40" s="18" t="s">
        <v>166</v>
      </c>
      <c r="B40" s="18" t="s">
        <v>241</v>
      </c>
      <c r="C40" s="114">
        <v>350</v>
      </c>
      <c r="D40" s="114"/>
      <c r="E40" s="18">
        <v>1.87</v>
      </c>
      <c r="F40" s="23">
        <f t="shared" si="1"/>
        <v>654.5</v>
      </c>
      <c r="G40" s="103">
        <f t="shared" si="4"/>
        <v>85.08500000000001</v>
      </c>
      <c r="H40" s="65"/>
      <c r="I40" s="24">
        <f t="shared" si="0"/>
        <v>739.585</v>
      </c>
    </row>
    <row r="41" spans="1:9" ht="27">
      <c r="A41" s="18" t="s">
        <v>167</v>
      </c>
      <c r="B41" s="18" t="s">
        <v>241</v>
      </c>
      <c r="C41" s="114">
        <v>100</v>
      </c>
      <c r="D41" s="114"/>
      <c r="E41" s="18">
        <v>0.89</v>
      </c>
      <c r="F41" s="23">
        <f t="shared" si="1"/>
        <v>89</v>
      </c>
      <c r="G41" s="27">
        <f t="shared" si="4"/>
        <v>11.57</v>
      </c>
      <c r="H41" s="65"/>
      <c r="I41" s="24">
        <f t="shared" si="0"/>
        <v>100.57</v>
      </c>
    </row>
    <row r="42" spans="1:9" ht="15">
      <c r="A42" s="20" t="s">
        <v>168</v>
      </c>
      <c r="B42" s="18" t="s">
        <v>156</v>
      </c>
      <c r="C42" s="114">
        <v>100</v>
      </c>
      <c r="D42" s="114"/>
      <c r="E42" s="18">
        <v>0.9</v>
      </c>
      <c r="F42" s="23">
        <f t="shared" si="1"/>
        <v>90</v>
      </c>
      <c r="G42" s="27">
        <f t="shared" si="4"/>
        <v>11.700000000000001</v>
      </c>
      <c r="H42" s="65"/>
      <c r="I42" s="24">
        <f t="shared" si="0"/>
        <v>101.7</v>
      </c>
    </row>
    <row r="43" spans="1:9" ht="40.5">
      <c r="A43" s="18" t="s">
        <v>248</v>
      </c>
      <c r="B43" s="18" t="s">
        <v>156</v>
      </c>
      <c r="C43" s="114">
        <v>100</v>
      </c>
      <c r="D43" s="114"/>
      <c r="E43" s="18">
        <v>0.7</v>
      </c>
      <c r="F43" s="23">
        <f t="shared" si="1"/>
        <v>70</v>
      </c>
      <c r="G43" s="25"/>
      <c r="H43" s="65">
        <f>F43*24%</f>
        <v>16.8</v>
      </c>
      <c r="I43" s="24">
        <f t="shared" si="0"/>
        <v>86.8</v>
      </c>
    </row>
    <row r="44" spans="1:9" ht="40.5">
      <c r="A44" s="18" t="s">
        <v>169</v>
      </c>
      <c r="B44" s="18" t="s">
        <v>156</v>
      </c>
      <c r="C44" s="114">
        <v>80</v>
      </c>
      <c r="D44" s="114"/>
      <c r="E44" s="18">
        <v>1.01</v>
      </c>
      <c r="F44" s="23">
        <f t="shared" si="1"/>
        <v>80.8</v>
      </c>
      <c r="G44" s="25"/>
      <c r="H44" s="65">
        <f>F44*24%</f>
        <v>19.392</v>
      </c>
      <c r="I44" s="24">
        <f t="shared" si="0"/>
        <v>100.192</v>
      </c>
    </row>
    <row r="45" spans="1:9" ht="15">
      <c r="A45" s="18" t="s">
        <v>170</v>
      </c>
      <c r="B45" s="18" t="s">
        <v>156</v>
      </c>
      <c r="C45" s="114">
        <v>80</v>
      </c>
      <c r="D45" s="114"/>
      <c r="E45" s="18">
        <v>2.05</v>
      </c>
      <c r="F45" s="23">
        <f t="shared" si="1"/>
        <v>164</v>
      </c>
      <c r="G45" s="25"/>
      <c r="H45" s="65">
        <f>F45*24%</f>
        <v>39.36</v>
      </c>
      <c r="I45" s="24">
        <f t="shared" si="0"/>
        <v>203.36</v>
      </c>
    </row>
    <row r="46" spans="1:9" s="105" customFormat="1" ht="15">
      <c r="A46" s="17" t="s">
        <v>15</v>
      </c>
      <c r="B46" s="17"/>
      <c r="C46" s="104"/>
      <c r="D46" s="104"/>
      <c r="E46" s="17"/>
      <c r="F46" s="95">
        <f>SUM(F22:F45)</f>
        <v>6888.400000000001</v>
      </c>
      <c r="G46" s="96">
        <v>604</v>
      </c>
      <c r="H46" s="64">
        <f>SUM(H22:H45)</f>
        <v>538.1519999999999</v>
      </c>
      <c r="I46" s="96">
        <f>SUM(I22:I45)</f>
        <v>8030.544999999999</v>
      </c>
    </row>
    <row r="47" spans="1:9" ht="15">
      <c r="A47" s="18"/>
      <c r="B47" s="18"/>
      <c r="C47" s="94"/>
      <c r="D47" s="94"/>
      <c r="E47" s="18"/>
      <c r="F47" s="23"/>
      <c r="G47" s="25"/>
      <c r="H47" s="65"/>
      <c r="I47" s="24"/>
    </row>
    <row r="48" spans="1:9" ht="30">
      <c r="A48" s="113" t="s">
        <v>252</v>
      </c>
      <c r="B48" s="17" t="s">
        <v>130</v>
      </c>
      <c r="C48" s="113" t="s">
        <v>132</v>
      </c>
      <c r="D48" s="113"/>
      <c r="E48" s="113" t="s">
        <v>133</v>
      </c>
      <c r="F48" s="113" t="s">
        <v>134</v>
      </c>
      <c r="G48" s="21" t="s">
        <v>6</v>
      </c>
      <c r="H48" s="64" t="s">
        <v>6</v>
      </c>
      <c r="I48" s="21" t="s">
        <v>15</v>
      </c>
    </row>
    <row r="49" spans="1:9" ht="30">
      <c r="A49" s="113"/>
      <c r="B49" s="17" t="s">
        <v>131</v>
      </c>
      <c r="C49" s="113"/>
      <c r="D49" s="113"/>
      <c r="E49" s="113"/>
      <c r="F49" s="113"/>
      <c r="G49" s="22">
        <v>0.13</v>
      </c>
      <c r="H49" s="67">
        <v>0.24</v>
      </c>
      <c r="I49" s="21" t="s">
        <v>135</v>
      </c>
    </row>
    <row r="50" spans="1:9" ht="15">
      <c r="A50" s="17"/>
      <c r="B50" s="17"/>
      <c r="C50" s="17"/>
      <c r="D50" s="17"/>
      <c r="E50" s="17"/>
      <c r="F50" s="17"/>
      <c r="G50" s="22"/>
      <c r="H50" s="67"/>
      <c r="I50" s="21"/>
    </row>
    <row r="51" spans="1:9" ht="40.5">
      <c r="A51" s="18" t="s">
        <v>254</v>
      </c>
      <c r="B51" s="18" t="s">
        <v>137</v>
      </c>
      <c r="C51" s="114">
        <v>50</v>
      </c>
      <c r="D51" s="114"/>
      <c r="E51" s="18">
        <v>9.41</v>
      </c>
      <c r="F51" s="23">
        <v>470.5</v>
      </c>
      <c r="G51" s="24">
        <f>F51*13%</f>
        <v>61.165</v>
      </c>
      <c r="H51" s="65">
        <v>0</v>
      </c>
      <c r="I51" s="24">
        <f>F51+G51+H51</f>
        <v>531.665</v>
      </c>
    </row>
    <row r="52" spans="1:9" ht="27">
      <c r="A52" s="18" t="s">
        <v>249</v>
      </c>
      <c r="B52" s="18" t="s">
        <v>137</v>
      </c>
      <c r="C52" s="114">
        <v>200</v>
      </c>
      <c r="D52" s="114"/>
      <c r="E52" s="18">
        <v>9.41</v>
      </c>
      <c r="F52" s="23">
        <f t="shared" si="1"/>
        <v>1882</v>
      </c>
      <c r="G52" s="25">
        <f>F52*13%</f>
        <v>244.66</v>
      </c>
      <c r="H52" s="65">
        <v>0</v>
      </c>
      <c r="I52" s="24">
        <f t="shared" si="0"/>
        <v>2126.66</v>
      </c>
    </row>
    <row r="53" spans="1:9" ht="27">
      <c r="A53" s="18" t="s">
        <v>171</v>
      </c>
      <c r="B53" s="18" t="s">
        <v>137</v>
      </c>
      <c r="C53" s="114">
        <v>300</v>
      </c>
      <c r="D53" s="114"/>
      <c r="E53" s="18">
        <v>2.72</v>
      </c>
      <c r="F53" s="23">
        <f>C53*E53</f>
        <v>816.0000000000001</v>
      </c>
      <c r="G53" s="25">
        <f>F53*13%</f>
        <v>106.08000000000001</v>
      </c>
      <c r="H53" s="65">
        <v>0</v>
      </c>
      <c r="I53" s="24">
        <f>F53+G53+H53</f>
        <v>922.0800000000002</v>
      </c>
    </row>
    <row r="54" spans="1:9" ht="27">
      <c r="A54" s="18" t="s">
        <v>250</v>
      </c>
      <c r="B54" s="18" t="s">
        <v>137</v>
      </c>
      <c r="C54" s="114">
        <v>200</v>
      </c>
      <c r="D54" s="114"/>
      <c r="E54" s="18">
        <v>5.29</v>
      </c>
      <c r="F54" s="23">
        <f>C54*E54</f>
        <v>1058</v>
      </c>
      <c r="G54" s="25">
        <f>F54*13%</f>
        <v>137.54</v>
      </c>
      <c r="H54" s="65">
        <v>0</v>
      </c>
      <c r="I54" s="24">
        <f>F54+G54+H54</f>
        <v>1195.54</v>
      </c>
    </row>
    <row r="55" spans="1:9" ht="15">
      <c r="A55" s="17" t="s">
        <v>15</v>
      </c>
      <c r="B55" s="17"/>
      <c r="C55" s="117"/>
      <c r="D55" s="117"/>
      <c r="E55" s="17"/>
      <c r="F55" s="95">
        <f>SUM(F51:F54)</f>
        <v>4226.5</v>
      </c>
      <c r="G55" s="21">
        <f>SUM(G52:G54)</f>
        <v>488.28</v>
      </c>
      <c r="H55" s="64"/>
      <c r="I55" s="96">
        <f>SUM(I51:I54)</f>
        <v>4775.945</v>
      </c>
    </row>
    <row r="56" spans="1:9" ht="15">
      <c r="A56" s="18"/>
      <c r="B56" s="18"/>
      <c r="C56" s="114"/>
      <c r="D56" s="114"/>
      <c r="E56" s="18"/>
      <c r="F56" s="23"/>
      <c r="G56" s="25"/>
      <c r="H56" s="65"/>
      <c r="I56" s="24"/>
    </row>
    <row r="57" spans="1:9" ht="15">
      <c r="A57" s="97"/>
      <c r="B57" s="97"/>
      <c r="C57" s="98"/>
      <c r="D57" s="98"/>
      <c r="E57" s="97"/>
      <c r="F57" s="99"/>
      <c r="G57" s="100"/>
      <c r="H57" s="101"/>
      <c r="I57" s="102"/>
    </row>
    <row r="58" spans="1:9" ht="15">
      <c r="A58" s="97"/>
      <c r="B58" s="97"/>
      <c r="C58" s="98"/>
      <c r="D58" s="98"/>
      <c r="E58" s="97"/>
      <c r="F58" s="99"/>
      <c r="G58" s="100"/>
      <c r="H58" s="101"/>
      <c r="I58" s="102"/>
    </row>
    <row r="59" spans="1:9" ht="15">
      <c r="A59" s="97"/>
      <c r="B59" s="97"/>
      <c r="C59" s="98"/>
      <c r="D59" s="98"/>
      <c r="E59" s="97"/>
      <c r="F59" s="99"/>
      <c r="G59" s="100"/>
      <c r="H59" s="101"/>
      <c r="I59" s="102"/>
    </row>
    <row r="60" spans="1:9" s="71" customFormat="1" ht="15.75">
      <c r="A60" s="69" t="s">
        <v>172</v>
      </c>
      <c r="B60" s="69"/>
      <c r="C60" s="69"/>
      <c r="D60" s="69"/>
      <c r="E60" s="69"/>
      <c r="F60" s="68">
        <v>13835.7</v>
      </c>
      <c r="G60" s="68">
        <v>1507.14</v>
      </c>
      <c r="H60" s="70">
        <v>538.15</v>
      </c>
      <c r="I60" s="68">
        <v>15880.99</v>
      </c>
    </row>
    <row r="65" spans="4:7" ht="15">
      <c r="D65" s="15"/>
      <c r="E65" s="16"/>
      <c r="F65" s="16"/>
      <c r="G65" s="16"/>
    </row>
    <row r="66" spans="6:7" ht="15">
      <c r="F66" s="16"/>
      <c r="G66" s="16"/>
    </row>
  </sheetData>
  <sheetProtection/>
  <mergeCells count="54">
    <mergeCell ref="A48:A49"/>
    <mergeCell ref="C48:D49"/>
    <mergeCell ref="E48:E49"/>
    <mergeCell ref="F48:F49"/>
    <mergeCell ref="A20:A21"/>
    <mergeCell ref="C20:D21"/>
    <mergeCell ref="E20:E21"/>
    <mergeCell ref="F20:F21"/>
    <mergeCell ref="C44:D44"/>
    <mergeCell ref="C42:D42"/>
    <mergeCell ref="C55:D55"/>
    <mergeCell ref="C56:D56"/>
    <mergeCell ref="C45:D45"/>
    <mergeCell ref="C52:D52"/>
    <mergeCell ref="C53:D53"/>
    <mergeCell ref="C54:D54"/>
    <mergeCell ref="C51:D51"/>
    <mergeCell ref="C43:D43"/>
    <mergeCell ref="C33:D33"/>
    <mergeCell ref="C27:D27"/>
    <mergeCell ref="C37:D37"/>
    <mergeCell ref="C38:D38"/>
    <mergeCell ref="C32:D32"/>
    <mergeCell ref="C40:D40"/>
    <mergeCell ref="C26:D26"/>
    <mergeCell ref="C28:D28"/>
    <mergeCell ref="C41:D41"/>
    <mergeCell ref="C30:D30"/>
    <mergeCell ref="C31:D31"/>
    <mergeCell ref="C34:D34"/>
    <mergeCell ref="C35:D35"/>
    <mergeCell ref="C36:D36"/>
    <mergeCell ref="C29:D29"/>
    <mergeCell ref="C39:D39"/>
    <mergeCell ref="C25:D25"/>
    <mergeCell ref="C12:D12"/>
    <mergeCell ref="C11:D11"/>
    <mergeCell ref="C13:D13"/>
    <mergeCell ref="C14:D14"/>
    <mergeCell ref="C24:D24"/>
    <mergeCell ref="C15:D15"/>
    <mergeCell ref="C16:D16"/>
    <mergeCell ref="C23:D23"/>
    <mergeCell ref="C22:D22"/>
    <mergeCell ref="A3:A4"/>
    <mergeCell ref="C3:D4"/>
    <mergeCell ref="C10:D10"/>
    <mergeCell ref="F3:F4"/>
    <mergeCell ref="C5:D5"/>
    <mergeCell ref="C6:D6"/>
    <mergeCell ref="C7:D7"/>
    <mergeCell ref="E3:E4"/>
    <mergeCell ref="C8:D8"/>
    <mergeCell ref="C9:D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8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4.7109375" style="0" customWidth="1"/>
    <col min="2" max="2" width="16.7109375" style="0" customWidth="1"/>
    <col min="6" max="6" width="15.00390625" style="0" customWidth="1"/>
    <col min="7" max="7" width="9.57421875" style="0" bestFit="1" customWidth="1"/>
    <col min="8" max="8" width="10.57421875" style="0" bestFit="1" customWidth="1"/>
  </cols>
  <sheetData>
    <row r="2" spans="1:8" ht="15">
      <c r="A2" s="28"/>
      <c r="B2" s="28" t="s">
        <v>178</v>
      </c>
      <c r="C2" s="28"/>
      <c r="D2" s="29"/>
      <c r="E2" s="30"/>
      <c r="F2" s="30"/>
      <c r="G2" s="30"/>
      <c r="H2" s="30"/>
    </row>
    <row r="3" spans="1:8" ht="15">
      <c r="A3" s="28"/>
      <c r="B3" s="28"/>
      <c r="C3" s="28"/>
      <c r="D3" s="28"/>
      <c r="E3" s="28"/>
      <c r="F3" s="30"/>
      <c r="G3" s="30"/>
      <c r="H3" s="28"/>
    </row>
    <row r="4" spans="1:8" ht="30">
      <c r="A4" s="28" t="s">
        <v>18</v>
      </c>
      <c r="B4" s="28" t="s">
        <v>3</v>
      </c>
      <c r="C4" s="28" t="s">
        <v>4</v>
      </c>
      <c r="D4" s="28" t="s">
        <v>5</v>
      </c>
      <c r="E4" s="28" t="s">
        <v>133</v>
      </c>
      <c r="F4" s="31" t="s">
        <v>173</v>
      </c>
      <c r="G4" s="28" t="s">
        <v>174</v>
      </c>
      <c r="H4" s="31" t="s">
        <v>172</v>
      </c>
    </row>
    <row r="5" spans="1:8" ht="15">
      <c r="A5" s="28" t="s">
        <v>175</v>
      </c>
      <c r="B5" s="28" t="s">
        <v>176</v>
      </c>
      <c r="C5" s="28" t="s">
        <v>177</v>
      </c>
      <c r="D5" s="29">
        <v>10000</v>
      </c>
      <c r="E5" s="30">
        <v>0.95</v>
      </c>
      <c r="F5" s="30">
        <f>D5*E5</f>
        <v>9500</v>
      </c>
      <c r="G5" s="30">
        <f>F5*13%</f>
        <v>1235</v>
      </c>
      <c r="H5" s="30">
        <f>F5+G5</f>
        <v>10735</v>
      </c>
    </row>
    <row r="6" spans="1:8" ht="15">
      <c r="A6" s="28"/>
      <c r="B6" s="28" t="s">
        <v>15</v>
      </c>
      <c r="C6" s="28"/>
      <c r="D6" s="28"/>
      <c r="E6" s="28"/>
      <c r="F6" s="30"/>
      <c r="G6" s="30">
        <f>G5</f>
        <v>1235</v>
      </c>
      <c r="H6" s="30">
        <f>H5</f>
        <v>10735</v>
      </c>
    </row>
    <row r="8" ht="15">
      <c r="I8" s="1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E28"/>
  <sheetViews>
    <sheetView zoomScalePageLayoutView="0" workbookViewId="0" topLeftCell="A4">
      <selection activeCell="B29" sqref="B29"/>
    </sheetView>
  </sheetViews>
  <sheetFormatPr defaultColWidth="9.140625" defaultRowHeight="15"/>
  <cols>
    <col min="1" max="1" width="25.57421875" style="0" customWidth="1"/>
    <col min="2" max="2" width="14.8515625" style="57" customWidth="1"/>
    <col min="3" max="3" width="12.8515625" style="57" customWidth="1"/>
    <col min="4" max="4" width="11.8515625" style="57" customWidth="1"/>
    <col min="5" max="5" width="16.00390625" style="57" customWidth="1"/>
  </cols>
  <sheetData>
    <row r="4" spans="1:5" ht="15">
      <c r="A4" s="2" t="s">
        <v>1</v>
      </c>
      <c r="B4" s="57" t="s">
        <v>179</v>
      </c>
      <c r="C4" s="57" t="s">
        <v>174</v>
      </c>
      <c r="D4" s="57" t="s">
        <v>214</v>
      </c>
      <c r="E4" s="57" t="s">
        <v>215</v>
      </c>
    </row>
    <row r="5" spans="1:5" ht="15">
      <c r="A5" s="2" t="s">
        <v>2</v>
      </c>
      <c r="B5" s="57">
        <v>3230.88</v>
      </c>
      <c r="C5" s="57">
        <v>420.01</v>
      </c>
      <c r="D5" s="57">
        <v>0</v>
      </c>
      <c r="E5" s="57">
        <f>B5+C5+D5</f>
        <v>3650.8900000000003</v>
      </c>
    </row>
    <row r="6" spans="1:5" s="51" customFormat="1" ht="15">
      <c r="A6" s="51" t="s">
        <v>216</v>
      </c>
      <c r="B6" s="58">
        <f>SUM(B5)</f>
        <v>3230.88</v>
      </c>
      <c r="C6" s="58">
        <f>SUM(C5)</f>
        <v>420.01</v>
      </c>
      <c r="D6" s="58">
        <f>SUM(D5)</f>
        <v>0</v>
      </c>
      <c r="E6" s="58">
        <f>SUM(E5)</f>
        <v>3650.8900000000003</v>
      </c>
    </row>
    <row r="7" ht="15">
      <c r="A7" s="2" t="s">
        <v>16</v>
      </c>
    </row>
    <row r="8" spans="1:5" ht="15.75" thickBot="1">
      <c r="A8" s="8" t="s">
        <v>17</v>
      </c>
      <c r="B8" s="57">
        <v>2503.6</v>
      </c>
      <c r="C8" s="57">
        <v>325.47</v>
      </c>
      <c r="D8" s="57">
        <v>0</v>
      </c>
      <c r="E8" s="57">
        <f>B8+C8+D8</f>
        <v>2829.0699999999997</v>
      </c>
    </row>
    <row r="9" spans="1:5" ht="15">
      <c r="A9" s="118" t="s">
        <v>50</v>
      </c>
      <c r="B9" s="57">
        <v>2422.24</v>
      </c>
      <c r="C9" s="57">
        <v>314.89</v>
      </c>
      <c r="D9" s="57">
        <v>0</v>
      </c>
      <c r="E9" s="57">
        <f>B9+C9+D9</f>
        <v>2737.1299999999997</v>
      </c>
    </row>
    <row r="10" ht="1.5" customHeight="1">
      <c r="A10" s="119"/>
    </row>
    <row r="11" ht="15.75" hidden="1" thickBot="1">
      <c r="A11" s="120"/>
    </row>
    <row r="12" spans="1:5" s="51" customFormat="1" ht="15">
      <c r="A12" s="51" t="s">
        <v>217</v>
      </c>
      <c r="B12" s="58">
        <f>SUM(B8:B11)</f>
        <v>4925.84</v>
      </c>
      <c r="C12" s="58">
        <f>SUM(C8:C11)</f>
        <v>640.36</v>
      </c>
      <c r="D12" s="58">
        <f>SUM(D8:D11)</f>
        <v>0</v>
      </c>
      <c r="E12" s="58">
        <f>SUM(E8:E11)</f>
        <v>5566.199999999999</v>
      </c>
    </row>
    <row r="13" ht="15.75" thickBot="1">
      <c r="A13" s="8" t="s">
        <v>55</v>
      </c>
    </row>
    <row r="14" spans="1:5" ht="15.75" thickBot="1">
      <c r="A14" s="8" t="s">
        <v>17</v>
      </c>
      <c r="B14" s="57">
        <v>6193.3</v>
      </c>
      <c r="C14" s="57">
        <v>805.13</v>
      </c>
      <c r="D14" s="57">
        <v>0</v>
      </c>
      <c r="E14" s="57">
        <f>B14+C14+D14</f>
        <v>6998.43</v>
      </c>
    </row>
    <row r="15" spans="1:5" ht="15.75" thickBot="1">
      <c r="A15" s="8" t="s">
        <v>58</v>
      </c>
      <c r="B15" s="57">
        <v>5185.17</v>
      </c>
      <c r="C15" s="57">
        <v>674.07</v>
      </c>
      <c r="D15" s="57">
        <v>0</v>
      </c>
      <c r="E15" s="57">
        <f>B15+C15+D15</f>
        <v>5859.24</v>
      </c>
    </row>
    <row r="16" spans="1:5" s="51" customFormat="1" ht="15.75" customHeight="1">
      <c r="A16" s="51" t="s">
        <v>218</v>
      </c>
      <c r="B16" s="58">
        <f>SUM(B14:B15)</f>
        <v>11378.470000000001</v>
      </c>
      <c r="C16" s="58">
        <f>SUM(C14:C15)</f>
        <v>1479.2</v>
      </c>
      <c r="D16" s="58">
        <f>SUM(D14:D15)</f>
        <v>0</v>
      </c>
      <c r="E16" s="58">
        <f>SUM(E14:E15)</f>
        <v>12857.67</v>
      </c>
    </row>
    <row r="17" ht="15.75" thickBot="1">
      <c r="A17" s="8" t="s">
        <v>59</v>
      </c>
    </row>
    <row r="18" spans="1:5" ht="15.75" thickBot="1">
      <c r="A18" s="8" t="s">
        <v>17</v>
      </c>
      <c r="B18" s="59">
        <v>9235.81</v>
      </c>
      <c r="C18" s="57">
        <v>822.98</v>
      </c>
      <c r="D18" s="57">
        <v>697.25</v>
      </c>
      <c r="E18" s="57">
        <f>B18+C18+D18</f>
        <v>10756.039999999999</v>
      </c>
    </row>
    <row r="19" spans="1:5" ht="15.75" thickBot="1">
      <c r="A19" s="8" t="s">
        <v>58</v>
      </c>
      <c r="B19" s="59">
        <v>5801.31</v>
      </c>
      <c r="C19" s="57">
        <v>468.92</v>
      </c>
      <c r="D19" s="57">
        <v>526.61</v>
      </c>
      <c r="E19" s="57">
        <f>B19+C19+D19</f>
        <v>6796.84</v>
      </c>
    </row>
    <row r="20" spans="1:5" s="60" customFormat="1" ht="15">
      <c r="A20" s="60" t="s">
        <v>219</v>
      </c>
      <c r="B20" s="61">
        <f>SUM(B18:B19)</f>
        <v>15037.119999999999</v>
      </c>
      <c r="C20" s="61">
        <f>SUM(C18:C19)</f>
        <v>1291.9</v>
      </c>
      <c r="D20" s="61">
        <f>SUM(D18:D19)</f>
        <v>1223.8600000000001</v>
      </c>
      <c r="E20" s="61">
        <f>SUM(E18:E19)</f>
        <v>17552.879999999997</v>
      </c>
    </row>
    <row r="22" spans="1:5" ht="15">
      <c r="A22" s="62" t="s">
        <v>172</v>
      </c>
      <c r="B22" s="63">
        <f>B6+B12+B16+B20</f>
        <v>34572.31</v>
      </c>
      <c r="C22" s="63">
        <f>C6+C12+C16+C20</f>
        <v>3831.47</v>
      </c>
      <c r="D22" s="63">
        <f>D6+D12+D16+D20</f>
        <v>1223.8600000000001</v>
      </c>
      <c r="E22" s="63">
        <f>E6+E12+E16+E20</f>
        <v>39627.64</v>
      </c>
    </row>
    <row r="25" spans="1:5" ht="15">
      <c r="A25" t="s">
        <v>220</v>
      </c>
      <c r="B25" s="57">
        <v>34572.31</v>
      </c>
      <c r="C25" s="59">
        <v>3831.47</v>
      </c>
      <c r="D25" s="57">
        <v>1223.86</v>
      </c>
      <c r="E25" s="57">
        <f>B25+C25+D25</f>
        <v>39627.64</v>
      </c>
    </row>
    <row r="26" spans="1:5" ht="15">
      <c r="A26" t="s">
        <v>221</v>
      </c>
      <c r="B26" s="57">
        <v>13835.7</v>
      </c>
      <c r="C26" s="57">
        <v>1507.14</v>
      </c>
      <c r="D26" s="57">
        <v>538.15</v>
      </c>
      <c r="E26" s="57">
        <f>B26+C26+D26</f>
        <v>15880.99</v>
      </c>
    </row>
    <row r="27" spans="1:5" ht="15">
      <c r="A27" t="s">
        <v>222</v>
      </c>
      <c r="B27" s="57">
        <v>9500</v>
      </c>
      <c r="C27" s="57">
        <v>1235</v>
      </c>
      <c r="D27" s="57">
        <v>0</v>
      </c>
      <c r="E27" s="57">
        <f>B27+C27+D27</f>
        <v>10735</v>
      </c>
    </row>
    <row r="28" spans="1:5" s="51" customFormat="1" ht="15">
      <c r="A28" s="51" t="s">
        <v>172</v>
      </c>
      <c r="B28" s="58">
        <f>SUM(B25:B27)</f>
        <v>57908.009999999995</v>
      </c>
      <c r="C28" s="58">
        <f>SUM(C25:C27)</f>
        <v>6573.61</v>
      </c>
      <c r="D28" s="58">
        <f>SUM(D25:D27)</f>
        <v>1762.0099999999998</v>
      </c>
      <c r="E28" s="58">
        <f>B28+C28+D28</f>
        <v>66243.62999999999</v>
      </c>
    </row>
  </sheetData>
  <sheetProtection/>
  <mergeCells count="1">
    <mergeCell ref="A9:A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4" sqref="F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2018-11-28T10:19:58Z</cp:lastPrinted>
  <dcterms:created xsi:type="dcterms:W3CDTF">2006-10-17T10:06:23Z</dcterms:created>
  <dcterms:modified xsi:type="dcterms:W3CDTF">2018-11-28T11:10:50Z</dcterms:modified>
  <cp:category/>
  <cp:version/>
  <cp:contentType/>
  <cp:contentStatus/>
</cp:coreProperties>
</file>