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προυπολογισμος  (2)" sheetId="1" r:id="rId1"/>
    <sheet name="προυπολογισμος " sheetId="2" r:id="rId2"/>
    <sheet name="Προσφορές" sheetId="3" r:id="rId3"/>
  </sheets>
  <definedNames>
    <definedName name="_xlnm.Print_Area" localSheetId="2">'Προσφορές'!$A$1:$G$112</definedName>
    <definedName name="_xlnm.Print_Area" localSheetId="1">'προυπολογισμος '!$A$1:$G$60</definedName>
    <definedName name="_xlnm.Print_Area" localSheetId="0">'προυπολογισμος  (2)'!$A$1:$G$42</definedName>
    <definedName name="_xlnm.Print_Titles" localSheetId="2">'Προσφορές'!$7:$8</definedName>
    <definedName name="_xlnm.Print_Titles" localSheetId="1">'προυπολογισμος '!$8:$9</definedName>
    <definedName name="_xlnm.Print_Titles" localSheetId="0">'προυπολογισμος  (2)'!$8:$9</definedName>
  </definedNames>
  <calcPr fullCalcOnLoad="1"/>
</workbook>
</file>

<file path=xl/sharedStrings.xml><?xml version="1.0" encoding="utf-8"?>
<sst xmlns="http://schemas.openxmlformats.org/spreadsheetml/2006/main" count="374" uniqueCount="164">
  <si>
    <t xml:space="preserve">Μικροαυτόματοι ράγας ονομ.έντασης 10A χαρακτηριστικής Β,αντοχής σε βραχ/μα 10ΚΑ μονοπολικοί </t>
  </si>
  <si>
    <t>Τεμάχια</t>
  </si>
  <si>
    <t xml:space="preserve">Μικροαυτόματοι ράγας ονομ.έντασης 16A χαρακτηριστικής Β,αντοχής σε βραχ/μα 10ΚΑ μονοπολικοί </t>
  </si>
  <si>
    <t>Ντουϊ διαιρούμενο πορσελάνης Ε27 τύπου ΔΕΗ</t>
  </si>
  <si>
    <t>Δεματικά καλωδίων 430χ4,8 (συσκ.100 τεμαχ)</t>
  </si>
  <si>
    <t>Φίς αρσενικά σούκο</t>
  </si>
  <si>
    <t>Φίς θηλυκά σουκο</t>
  </si>
  <si>
    <t>Ταινίες Μονωτικές 20x19</t>
  </si>
  <si>
    <t>Ρόκα στρογ 6/25  (κουτί 100τεμαχίων)</t>
  </si>
  <si>
    <t>ΠΟΣΟΤΗΤΑ</t>
  </si>
  <si>
    <t>Λαμπτήρας Εκκενώσης (προβολέα) HQI ισχύος 400W τασης λειτουργίας 230V-240V</t>
  </si>
  <si>
    <t>ΣΥΝΟΛΟ</t>
  </si>
  <si>
    <t>ΤΕΛΙΚΟ ΣΥΝΟΛΟ=</t>
  </si>
  <si>
    <t>Α/Α</t>
  </si>
  <si>
    <t>ΠΕΡΙΓΡΑΦΗ</t>
  </si>
  <si>
    <t>Μ.Μ.</t>
  </si>
  <si>
    <t>ΥΛΙΚΑ</t>
  </si>
  <si>
    <t>ΤΙΜΗ ΜΟΝ.</t>
  </si>
  <si>
    <t>Α. Υλικά Συντήρησης ΦΟΠ</t>
  </si>
  <si>
    <t>Μερικό ΣΥΝΟΛΟ</t>
  </si>
  <si>
    <t>ΜΕΡΙΚΟ Σύνολο=</t>
  </si>
  <si>
    <t>ΘΕΩΡΗΘΗΚΕ</t>
  </si>
  <si>
    <t xml:space="preserve">Ο Συντάξας </t>
  </si>
  <si>
    <t xml:space="preserve">ΕΝΔΕΙΚΤΙΚΟΣ ΠΡΟΫΠΟΛΟΓΙΣΜΟΣ </t>
  </si>
  <si>
    <t>ΔΗΜΟΣ ΠΩΓΩΝΙΟΥ</t>
  </si>
  <si>
    <t>Πολιτικός Μηχανικός</t>
  </si>
  <si>
    <t>Η Προϊσταμένη Τεχνικών Υπηρεσιών</t>
  </si>
  <si>
    <t>Ευμορφία Σίδερη</t>
  </si>
  <si>
    <t>ΤΜΗΜΑ ΤΕΧΝΙΚΩΝ ΥΠΗΡΕΣΙΩΝ</t>
  </si>
  <si>
    <t>ΕΛΛΗΝΙΚΗ ΔΗΜΟΚΡΑΤΙΑ</t>
  </si>
  <si>
    <t>ΠΕΡΙΦΕΡΕΙΑ ΗΠΕΙΡΟΥ</t>
  </si>
  <si>
    <t>ΠΕΡΙΦΕΡΕΙΑΚΗ ΕΝΟΤΗΤΑ ΙΩΑΝΝΙΝΩΝ</t>
  </si>
  <si>
    <t>Σούκο Εξωτ. Στεγανή</t>
  </si>
  <si>
    <t>Λαμπτήρας εξοικονόμησης ενέργειας SL  ισχύος από 18W έως 23W /865  Ε27 με πρισματικό γυάλινο κάλυμμα τασης λειτουργίας 230V-240V απόδοσης από 1150 lumen &amp; άνω - και χρόνο ζωής τουλάχιστον 9.000 ώρες και κανονικό βίδωμα. Στην τιμή συμπεριλαμβάνεται και το τέλος ανακύκλωσης</t>
  </si>
  <si>
    <t>Λαμπτήρας εξοικονόμησης ενέργειας ισχύος 65W E40 τασης λειτουργίας 230V-240V 2700K white</t>
  </si>
  <si>
    <t>Καλώδιο NYY (E1 VV-U) 3x1.5mm²</t>
  </si>
  <si>
    <t>Μέτρα</t>
  </si>
  <si>
    <t>Λαμπτήρας (προβολέα) Ιωδίου ισχύος 500W τασης λειτουργίας 230V-240V</t>
  </si>
  <si>
    <t>Παροχές σύνδεσης φωτωσωλήνα (φις + ταπα)</t>
  </si>
  <si>
    <t>Φωτοσωλήνας εξωτερικού χώρου</t>
  </si>
  <si>
    <t xml:space="preserve">Φωτοκύτταρο στεγανό  μέρα - νύχτας </t>
  </si>
  <si>
    <t>ΦΠΑ 24%=</t>
  </si>
  <si>
    <t>Ρόκα στρογ 8/25  (κουτί 100τεμαχίων)</t>
  </si>
  <si>
    <t>Καλώδιο NYY (E1 VV-U) 3x2.5mm²</t>
  </si>
  <si>
    <t>Ηλεκτρολογικές κλέμες 12Ρ 2,5mm²</t>
  </si>
  <si>
    <t>Ηλεκτρολογικές κλέμες 12Ρ 10mm²</t>
  </si>
  <si>
    <t>Βάση για μπάλα Φ25 με ντουί πορσελάνης E27</t>
  </si>
  <si>
    <t>Λαμπτήρας P80 E27 led σχύος 18W με πρισματικό γυάλινο κάλυμμα τασης λειτουργίας 230V-240V απόδοσης από 1500 lumen &amp; άνω - και χρόνο ζωής τουλάχιστον 30.000 ώρες και κανονικό βίδωμα. Στην τιμή συμπεριλαμβάνεται και το τέλος ανακύκλωσης</t>
  </si>
  <si>
    <t>Καλπάκι,    16 / 04 / 2017</t>
  </si>
  <si>
    <t>Στάμος Χρήστος</t>
  </si>
  <si>
    <t>Προμήθεια ηλεκτρολογικού υλικού για συντήρηση δικτύου ηλεκτρολογικών εγκαταστάσεων - Προμήθεια ηλεκτρολογικού υλικού για τις ανάγκες της Δ.Ε. Δελβινακίου</t>
  </si>
  <si>
    <t>Προμήθεια Ηλεκτρολογικού υλικού για τη συντήρηση δικτύων - Ηλεκτρολογικών εγκαταστάσεων του Δήμου  Πωγωνίου</t>
  </si>
  <si>
    <t>Ηλεκτροησαγ</t>
  </si>
  <si>
    <t>Καυκας</t>
  </si>
  <si>
    <t>Χάιδος</t>
  </si>
  <si>
    <t>Μ.Ο.</t>
  </si>
  <si>
    <t xml:space="preserve">Μικροαυτόματοι ράγας ονομ.έντασης 20A χαρακτηριστικής Β,αντοχής σε βραχ/μα 10ΚΑ μονοπολικοί </t>
  </si>
  <si>
    <t xml:space="preserve">Μικροαυτόματοι ράγας ονομ.έντασης 25A χαρακτηριστικής Β,αντοχής σε βραχ/μα 10ΚΑ μονοπολικοί </t>
  </si>
  <si>
    <t>Βάση Neozed σετ 63Α Ε18 +πώμα+ κάλυμα (πλήρης)</t>
  </si>
  <si>
    <t>Ραγοδιακόπτες φορτίου 1x45Α μονοπολικοί</t>
  </si>
  <si>
    <t>Διακόπτες (ρελέ) διαροής (έντασης) AC 1Φ διπολικός 30mA ονομ.έντασης 40Α ράγας</t>
  </si>
  <si>
    <t>Διακόπτες (ρελέ) διαροής (έντασης) AC 3Φ τετραπολικός 30mA ονομ.έντασης 63Α ράγας</t>
  </si>
  <si>
    <t>Τηλεχειριζόμενοι διακόπτες (Ρελέ θερμοσυσωρευτών) ράγας 20-20/230V ενός στοιχείου,επαφές 2ΝΟ ,ονομ.ένταση 20Α τάσης 230V</t>
  </si>
  <si>
    <t>Τηλεχειριζόμενοι διακόπτες (Ρελέ θερμοσυσωρευτών) ράγας 40-40/230V 3 στοιχεία,επαφές 4ΝΟ, ονομ.ένταση 40Α τάσης 230V</t>
  </si>
  <si>
    <t>Χρονοδιακόπτης ράγας με εφεδρεία 72h 16Α 230V (φαρδύ 3στοιχείων )</t>
  </si>
  <si>
    <t>Ενδεικτική λυχνία ράγας LED (διάφορα χρώματα) 230V 1/2στοιχείο</t>
  </si>
  <si>
    <t>Φωτοκύτταρο στεγανό νυκτός με αποσπώμενη κεφαλή 10Α 240Vμέγιστο φορτίο 1000W, 1800VA</t>
  </si>
  <si>
    <t>Μ/Σ υδραργύρου 125 W 230V</t>
  </si>
  <si>
    <t>Πρίζα 3Φ 380V 16A πόλοι 3P+N+E επίτοιχη</t>
  </si>
  <si>
    <t>Πίνακας εξωτερικός στεγανός IP40 Με διαφανή φιμέ πόρτα 2 σειρών 24+2 στοιχείων</t>
  </si>
  <si>
    <t>Πίνακας εξωτερικός στεγανός IP40 Με διαφανή φιμέ πόρτα 3 σειρών 36+3 στοιχείων</t>
  </si>
  <si>
    <t>Καλώδιο NYY (E1 VV-U) 5x1.5mm²</t>
  </si>
  <si>
    <t>Καλώδιο NYY (E1 VV-U) 5x2.5mm²</t>
  </si>
  <si>
    <t>Καλώδιο NYY (E1 VV-U) 3x10+1,5mm²</t>
  </si>
  <si>
    <t>Καλώδιο NYY (E1 VV-U) 5x10+1,5mm²</t>
  </si>
  <si>
    <t>Καλώδιο NYY (E1 VV-U)  5x4mm²</t>
  </si>
  <si>
    <t>Ράβδος γείωσης Cu Φ16χ1,5m</t>
  </si>
  <si>
    <t>Κολάρο γείωσης Cu Φ16-17</t>
  </si>
  <si>
    <t>Αγωγός χαλκού πολύκλωνος (γείωσης) 16mm²</t>
  </si>
  <si>
    <t>Σπιράλ SI-BI Φ16</t>
  </si>
  <si>
    <t>Σπιράλ SI-BI Φ23</t>
  </si>
  <si>
    <t>Ασφάλειες τήξης  (Φυσίγγιο)  D 35Α</t>
  </si>
  <si>
    <t>Ασφάλειες τήξης  (Φυσίγγιο)  D 63Α</t>
  </si>
  <si>
    <t>Ασφάλειες τήξης  (Φυσίγγιο)  Neoz 35Α</t>
  </si>
  <si>
    <t>Ασφάλειες τήξης  (Φυσίγγιο)  Neoz 50Α</t>
  </si>
  <si>
    <t>Μετασχηματιστής Μ/Σ Νατρίου υψηλής πιέσεως 150W</t>
  </si>
  <si>
    <t>Εκκινητής για λαμπτήρα Νατρίου υψηλής πιέσεως 150W</t>
  </si>
  <si>
    <t>Β. Υλικά Συντήρησης και επισκευής κτιρίων</t>
  </si>
  <si>
    <t>Βάση Neozed σετ 35Α Ε18 +πώμα+κάλυμα(πλήρης)</t>
  </si>
  <si>
    <t>Ντουϊ βακελίτη  Ε27</t>
  </si>
  <si>
    <t>Ντουϊ πορσελάνης Ε27</t>
  </si>
  <si>
    <t>Πρίζες σούκο εξωτερικές στεγανές IP65</t>
  </si>
  <si>
    <t>Θερμοστάτης χώρου εξωτερικός απλός</t>
  </si>
  <si>
    <t>Καλώδιο NYM (H05 VV-U) 3x1.5mm²</t>
  </si>
  <si>
    <t>Καλώδιο NYM (H05 VV-U) 3x2.5mm²</t>
  </si>
  <si>
    <t>Καλώδιο NYΑ Εύκαμπτο 3x0.5mm²</t>
  </si>
  <si>
    <t>Καλώδιο NYM (H05 VV-F) Εύκαμπτο 3x1.5mm²</t>
  </si>
  <si>
    <t>Καλώδιο NYM (H05 VV-F) Εύκαμπτο 3x2.5mm²</t>
  </si>
  <si>
    <t>Καλώδιο UTP CAT-6</t>
  </si>
  <si>
    <t>Σπιράλ τύπου Xeliflex Φ16</t>
  </si>
  <si>
    <t>Φωτιστικά σώματα φθορίου (Σκαφάκι) 1χ36W εξωτερικά</t>
  </si>
  <si>
    <t>Φωτιστικά σώματα φθορίου (Σκαφάκι) 2χ36W εξωτερικά</t>
  </si>
  <si>
    <t>Φωτιστικά σώματα φθορίου (Σκαφάκι) 1χ58W εξωτερικά</t>
  </si>
  <si>
    <t>Ταινίες Μονωτικές Αδιάβροχες (Αυτοβουλκανιζόμενες)</t>
  </si>
  <si>
    <t>Ρόκα στρογ 6/35  (κουτί 100τεμαχίων)</t>
  </si>
  <si>
    <t>Ρόκα στρογ 7/25  (κουτί 100τεμαχίων)</t>
  </si>
  <si>
    <t>Ρόκα στρογ 10/25  (κουτί 100τεμαχίων)</t>
  </si>
  <si>
    <t>Balast φθορίου 36W</t>
  </si>
  <si>
    <t>Νοστός σούκο λευκός</t>
  </si>
  <si>
    <t>Νοστός K/R λευκός</t>
  </si>
  <si>
    <t>Νοστός απλός λευκός</t>
  </si>
  <si>
    <t>Στάρτερ 4-22w και 4-80w</t>
  </si>
  <si>
    <t>Κουτί στεγ. 100Χ100 τετρ.</t>
  </si>
  <si>
    <t>Πίνακας εξωτ. 1Σ-12Ασφ. IP40(12262)</t>
  </si>
  <si>
    <t>Γ. Λαμπτήρες</t>
  </si>
  <si>
    <t>Λαμπτήρας εξοικονόμησης ενέργειας Globe ισχύος απο 18W έως 23W E27 τασης λειτουργίας 230V-240V  απόδοσης τουλάχιστον 1150 Lumen και άνω  χρόνος ζωης τουλάχιστον 9.000 ώρες και κανονικό βίδωμα</t>
  </si>
  <si>
    <t>Λαμπτήρας εξοικονόμησης ενέργειας ισχύος 14W B22 τασης λειτουργίας 230V-240V</t>
  </si>
  <si>
    <t>Λαμπτήρας εξοικονόμησης ενέργειας ισχύος 14W E27 τασης λειτουργίας 230V-240V</t>
  </si>
  <si>
    <t>Λαμπτήρας εξοικονόμησης ενέργειας ισχύος 9W E14 τασης λειτουργίας 230V-240V</t>
  </si>
  <si>
    <t>Λαμπτήρας Εκκενώσης (προβολέα) HQI ισχύος 150W τασης λειτουργίας 230V-240V</t>
  </si>
  <si>
    <t>Λαμπτήρας ατμών υδραργύρου HQL MBF-U ισχύος 125W  E 27 τασης λειτουργίας 230V-240V</t>
  </si>
  <si>
    <t>Λαμπτήρας φθορισμού TLD ισχύος 36W/54  τασης λειτουργίας 230V-240V</t>
  </si>
  <si>
    <t>Λαμπτήρας φθορισμού TLD ισχύος 18W/54  τασης λειτουργίας 230V-240V</t>
  </si>
  <si>
    <t>Λαμπτήρας φθορισμού TLD ισχύος 58W/54  τασης λειτουργίας 230V-240V</t>
  </si>
  <si>
    <t>Λαμπτήρας πυρακτώσεως ισχύος 40W  Β22 (μπαγιονέτ) τασης λειτουργίας 230V-240V</t>
  </si>
  <si>
    <t>Λαμπτήρας πυρακτώσεως ισχύος 40W  E27 (βιδωτή) τασης λειτουργίας 230V-240V</t>
  </si>
  <si>
    <t>Προβολέας HQI 150W 045H150W λευκό - Μαύρο</t>
  </si>
  <si>
    <t>ΦΠΑ 23%=</t>
  </si>
  <si>
    <t>Καλπάκι,    05 / 03 / 2015</t>
  </si>
  <si>
    <t>Καλπάκι,     05 / 03 / 2015</t>
  </si>
  <si>
    <t>Δεματικά καλωδίων 200χ3,6 (συσκ.100 τεμαχ)</t>
  </si>
  <si>
    <t>Δεματικά καλωδίων 250χ3,6 (συσκ.100 τεμαχ)</t>
  </si>
  <si>
    <t xml:space="preserve">Μικροαυτόματοι ράγας ονομ.έντασης 1P 40A </t>
  </si>
  <si>
    <t xml:space="preserve">Μικροαυτόματοι ράγας ονομ.έντασης 3P 40A </t>
  </si>
  <si>
    <t>Ταινίες Μονωτικές 20x19 μαύρες</t>
  </si>
  <si>
    <t>Ρόκα στρογ 9/25  (κουτί 100τεμαχίων)</t>
  </si>
  <si>
    <t>Κυλινδρική ασφάλεια 5A 5Χ20 250VAC</t>
  </si>
  <si>
    <t>Προβολέας LED 100W</t>
  </si>
  <si>
    <t>Προβολέας LED 35W</t>
  </si>
  <si>
    <t>Λαμπτήρας (προβολέα) Ιωδίου ισχύος 70W τασης λειτουργίας 230V-240V</t>
  </si>
  <si>
    <t>Λαμπτήρας (προβολέα) Ιωδίου ισχύος 150W τασης λειτουργίας 230V-240V</t>
  </si>
  <si>
    <t>Λαμπτήρας LED T8 μήκους 120 cm</t>
  </si>
  <si>
    <t>Λαμπτήρας LED T8 μήκους 60 cm</t>
  </si>
  <si>
    <t>Λαμπτήρας LED 9W E27</t>
  </si>
  <si>
    <t>Neozed βάση ασφαλειών 1P 63A</t>
  </si>
  <si>
    <t>Κοντάρι Αντικατάστασης Λαμπτήρων 6μ</t>
  </si>
  <si>
    <t>Ανταλακτικό με έλασμα για λάμπες πρισματικές</t>
  </si>
  <si>
    <t>Α. Προμήθεια ηλεκτρολογικού υλικού για συντήρηση δικτύου ηλεκτρολογικών εγκαταστάσεων</t>
  </si>
  <si>
    <t>Περικλής Βούρδας</t>
  </si>
  <si>
    <t>Ηλεκτρολόγος Μηχανικός</t>
  </si>
  <si>
    <t>Λαμπτήρας LED 15W E27</t>
  </si>
  <si>
    <t>Προβολέας LED 200W</t>
  </si>
  <si>
    <t>Μικροαυτόματοι ράγας B3X50A</t>
  </si>
  <si>
    <t>Σπιραλ Μπετού Conduit D20 γκρί</t>
  </si>
  <si>
    <t>Καλώδιο NYY  5x35mm²</t>
  </si>
  <si>
    <t>Σωλήνας ευθύγραμμος Β.Τ. Φ40</t>
  </si>
  <si>
    <t>Τσέρκι 0,75mm x 12 mm x 10 m</t>
  </si>
  <si>
    <t>Σωλήνας courflex Φ50</t>
  </si>
  <si>
    <t>Μούφα σωλήνα Φ40</t>
  </si>
  <si>
    <t>Ούπα Νο 6  (κουτί 100 τεμαχίων)</t>
  </si>
  <si>
    <t>Νοβοπανόβιδα 4x35 mm  (κουτί 250 τεμαχίων)</t>
  </si>
  <si>
    <t>Σύνολο</t>
  </si>
  <si>
    <t>Καλπάκι,    5 / 11 / 2018</t>
  </si>
  <si>
    <t>Καλπάκι,   5  / 11  / 2018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</si>
</sst>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.000"/>
    <numFmt numFmtId="166" formatCode="0.0"/>
    <numFmt numFmtId="167" formatCode="&quot;Ναι&quot;;&quot;Ναι&quot;;&quot;'Οχι&quot;"/>
    <numFmt numFmtId="168" formatCode="&quot;Αληθές&quot;;&quot;Αληθές&quot;;&quot;Ψευδές&quot;"/>
    <numFmt numFmtId="169" formatCode="&quot;Ενεργοποίηση&quot;;&quot;Ενεργοποίηση&quot;;&quot;Απενεργοποίηση&quot;"/>
    <numFmt numFmtId="170" formatCode="[$€-2]\ #,##0.00_);[Red]\([$€-2]\ #,##0.00\)"/>
    <numFmt numFmtId="171" formatCode="#,##0.000"/>
    <numFmt numFmtId="172" formatCode="#,##0.0000"/>
    <numFmt numFmtId="173" formatCode="0.0000"/>
  </numFmts>
  <fonts count="31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sz val="11"/>
      <name val="Arial"/>
      <family val="0"/>
    </font>
    <font>
      <sz val="11"/>
      <color indexed="12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9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7" borderId="1" applyNumberFormat="0" applyAlignment="0" applyProtection="0"/>
    <xf numFmtId="0" fontId="17" fillId="16" borderId="2" applyNumberFormat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0" borderId="0" applyNumberFormat="0" applyBorder="0" applyAlignment="0" applyProtection="0"/>
    <xf numFmtId="0" fontId="18" fillId="21" borderId="3" applyNumberFormat="0" applyAlignment="0" applyProtection="0"/>
    <xf numFmtId="0" fontId="19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2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0" fillId="21" borderId="1" applyNumberFormat="0" applyAlignment="0" applyProtection="0"/>
  </cellStyleXfs>
  <cellXfs count="101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justify" wrapText="1"/>
    </xf>
    <xf numFmtId="0" fontId="0" fillId="0" borderId="10" xfId="0" applyFill="1" applyBorder="1" applyAlignment="1">
      <alignment vertical="justify" wrapText="1"/>
    </xf>
    <xf numFmtId="0" fontId="0" fillId="0" borderId="10" xfId="0" applyFont="1" applyBorder="1" applyAlignment="1">
      <alignment vertical="justify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horizontal="center" vertical="center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4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2" fontId="0" fillId="0" borderId="10" xfId="0" applyNumberFormat="1" applyFont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 vertical="center"/>
    </xf>
    <xf numFmtId="4" fontId="2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/>
    </xf>
    <xf numFmtId="4" fontId="0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4" fontId="7" fillId="0" borderId="14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/>
    </xf>
    <xf numFmtId="4" fontId="4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justify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0" fillId="0" borderId="15" xfId="0" applyFont="1" applyBorder="1" applyAlignment="1">
      <alignment/>
    </xf>
    <xf numFmtId="1" fontId="0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0" fillId="0" borderId="16" xfId="0" applyFont="1" applyBorder="1" applyAlignment="1">
      <alignment/>
    </xf>
    <xf numFmtId="4" fontId="0" fillId="0" borderId="10" xfId="0" applyNumberFormat="1" applyFont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wrapText="1"/>
    </xf>
    <xf numFmtId="4" fontId="7" fillId="0" borderId="13" xfId="0" applyNumberFormat="1" applyFont="1" applyBorder="1" applyAlignment="1">
      <alignment/>
    </xf>
    <xf numFmtId="0" fontId="0" fillId="0" borderId="10" xfId="0" applyBorder="1" applyAlignment="1">
      <alignment/>
    </xf>
    <xf numFmtId="2" fontId="13" fillId="0" borderId="10" xfId="0" applyNumberFormat="1" applyFont="1" applyBorder="1" applyAlignment="1">
      <alignment horizontal="right" vertical="top"/>
    </xf>
    <xf numFmtId="0" fontId="0" fillId="0" borderId="12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13" fillId="0" borderId="10" xfId="0" applyNumberFormat="1" applyFont="1" applyBorder="1" applyAlignment="1">
      <alignment horizontal="center" vertical="top"/>
    </xf>
    <xf numFmtId="4" fontId="13" fillId="0" borderId="10" xfId="0" applyNumberFormat="1" applyFont="1" applyBorder="1" applyAlignment="1">
      <alignment horizontal="right" vertical="top"/>
    </xf>
    <xf numFmtId="2" fontId="0" fillId="0" borderId="10" xfId="0" applyNumberFormat="1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vertical="justify" wrapText="1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2" fontId="0" fillId="0" borderId="18" xfId="0" applyNumberFormat="1" applyFont="1" applyFill="1" applyBorder="1" applyAlignment="1">
      <alignment vertical="center"/>
    </xf>
    <xf numFmtId="4" fontId="0" fillId="0" borderId="18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justify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center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0" fillId="0" borderId="10" xfId="0" applyFont="1" applyFill="1" applyBorder="1" applyAlignment="1">
      <alignment wrapText="1"/>
    </xf>
    <xf numFmtId="2" fontId="0" fillId="0" borderId="10" xfId="0" applyNumberFormat="1" applyFill="1" applyBorder="1" applyAlignment="1">
      <alignment/>
    </xf>
    <xf numFmtId="4" fontId="2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left" vertical="top" wrapText="1"/>
    </xf>
    <xf numFmtId="0" fontId="1" fillId="0" borderId="1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4" fontId="1" fillId="0" borderId="20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2"/>
  <sheetViews>
    <sheetView tabSelected="1" zoomScaleSheetLayoutView="90" zoomScalePageLayoutView="0" workbookViewId="0" topLeftCell="A1">
      <selection activeCell="B46" sqref="B46"/>
    </sheetView>
  </sheetViews>
  <sheetFormatPr defaultColWidth="9.140625" defaultRowHeight="12.75"/>
  <cols>
    <col min="1" max="1" width="4.140625" style="9" bestFit="1" customWidth="1"/>
    <col min="2" max="2" width="53.57421875" style="11" customWidth="1"/>
    <col min="3" max="3" width="9.00390625" style="0" customWidth="1"/>
    <col min="4" max="4" width="11.421875" style="0" customWidth="1"/>
    <col min="5" max="5" width="8.00390625" style="12" customWidth="1"/>
    <col min="6" max="6" width="9.28125" style="19" customWidth="1"/>
    <col min="7" max="7" width="12.28125" style="0" customWidth="1"/>
    <col min="9" max="9" width="12.140625" style="0" bestFit="1" customWidth="1"/>
    <col min="10" max="11" width="9.28125" style="19" bestFit="1" customWidth="1"/>
    <col min="12" max="12" width="9.140625" style="19" customWidth="1"/>
    <col min="13" max="13" width="9.28125" style="19" bestFit="1" customWidth="1"/>
    <col min="14" max="14" width="10.140625" style="19" bestFit="1" customWidth="1"/>
  </cols>
  <sheetData>
    <row r="1" spans="2:7" ht="15">
      <c r="B1" s="31" t="s">
        <v>29</v>
      </c>
      <c r="D1" s="91" t="s">
        <v>50</v>
      </c>
      <c r="E1" s="91"/>
      <c r="F1" s="91"/>
      <c r="G1" s="91"/>
    </row>
    <row r="2" spans="2:7" ht="15">
      <c r="B2" s="31" t="s">
        <v>30</v>
      </c>
      <c r="D2" s="91"/>
      <c r="E2" s="91"/>
      <c r="F2" s="91"/>
      <c r="G2" s="91"/>
    </row>
    <row r="3" spans="2:7" ht="15">
      <c r="B3" s="31" t="s">
        <v>31</v>
      </c>
      <c r="D3" s="91"/>
      <c r="E3" s="91"/>
      <c r="F3" s="91"/>
      <c r="G3" s="91"/>
    </row>
    <row r="4" spans="2:7" ht="15">
      <c r="B4" s="31" t="s">
        <v>24</v>
      </c>
      <c r="D4" s="91"/>
      <c r="E4" s="91"/>
      <c r="F4" s="91"/>
      <c r="G4" s="91"/>
    </row>
    <row r="5" spans="2:7" ht="15">
      <c r="B5" s="31" t="s">
        <v>28</v>
      </c>
      <c r="D5" s="91"/>
      <c r="E5" s="91"/>
      <c r="F5" s="91"/>
      <c r="G5" s="91"/>
    </row>
    <row r="6" spans="2:7" ht="15">
      <c r="B6" s="31"/>
      <c r="D6" s="58"/>
      <c r="E6" s="58"/>
      <c r="F6" s="58"/>
      <c r="G6" s="58"/>
    </row>
    <row r="7" spans="1:7" ht="18.75" thickBot="1">
      <c r="A7" s="100" t="s">
        <v>23</v>
      </c>
      <c r="B7" s="100"/>
      <c r="C7" s="100"/>
      <c r="D7" s="100"/>
      <c r="E7" s="100"/>
      <c r="F7" s="100"/>
      <c r="G7" s="100"/>
    </row>
    <row r="8" spans="1:7" ht="12.75">
      <c r="A8" s="92" t="s">
        <v>13</v>
      </c>
      <c r="B8" s="94" t="s">
        <v>14</v>
      </c>
      <c r="C8" s="94" t="s">
        <v>15</v>
      </c>
      <c r="D8" s="96" t="s">
        <v>9</v>
      </c>
      <c r="E8" s="98" t="s">
        <v>16</v>
      </c>
      <c r="F8" s="98"/>
      <c r="G8" s="99"/>
    </row>
    <row r="9" spans="1:7" ht="25.5">
      <c r="A9" s="93"/>
      <c r="B9" s="95"/>
      <c r="C9" s="95"/>
      <c r="D9" s="97"/>
      <c r="E9" s="36" t="s">
        <v>17</v>
      </c>
      <c r="F9" s="46" t="s">
        <v>19</v>
      </c>
      <c r="G9" s="37" t="s">
        <v>11</v>
      </c>
    </row>
    <row r="10" spans="1:12" ht="15.75">
      <c r="A10" s="33"/>
      <c r="B10" s="84" t="s">
        <v>147</v>
      </c>
      <c r="C10" s="34"/>
      <c r="D10" s="35"/>
      <c r="E10" s="38"/>
      <c r="F10" s="47"/>
      <c r="G10" s="39"/>
      <c r="J10"/>
      <c r="K10"/>
      <c r="L10"/>
    </row>
    <row r="11" spans="1:14" s="86" customFormat="1" ht="25.5">
      <c r="A11" s="85">
        <f aca="true" t="shared" si="0" ref="A11:A31">A10+1</f>
        <v>1</v>
      </c>
      <c r="B11" s="2" t="s">
        <v>2</v>
      </c>
      <c r="C11" s="3" t="s">
        <v>1</v>
      </c>
      <c r="D11" s="57">
        <v>20</v>
      </c>
      <c r="E11" s="28">
        <v>3</v>
      </c>
      <c r="F11" s="43">
        <f>ROUND(D11*E11,2)</f>
        <v>60</v>
      </c>
      <c r="G11" s="82"/>
      <c r="M11" s="87"/>
      <c r="N11" s="87"/>
    </row>
    <row r="12" spans="1:14" s="86" customFormat="1" ht="12.75">
      <c r="A12" s="85">
        <f t="shared" si="0"/>
        <v>2</v>
      </c>
      <c r="B12" s="2" t="s">
        <v>152</v>
      </c>
      <c r="C12" s="3" t="s">
        <v>1</v>
      </c>
      <c r="D12" s="57">
        <v>1</v>
      </c>
      <c r="E12" s="28">
        <v>21</v>
      </c>
      <c r="F12" s="43">
        <f>ROUND(D12*E12,2)</f>
        <v>21</v>
      </c>
      <c r="G12" s="82"/>
      <c r="M12" s="87"/>
      <c r="N12" s="87"/>
    </row>
    <row r="13" spans="1:14" s="86" customFormat="1" ht="12.75">
      <c r="A13" s="85">
        <f t="shared" si="0"/>
        <v>3</v>
      </c>
      <c r="B13" s="2" t="s">
        <v>40</v>
      </c>
      <c r="C13" s="3" t="s">
        <v>1</v>
      </c>
      <c r="D13" s="3">
        <v>10</v>
      </c>
      <c r="E13" s="61">
        <v>15</v>
      </c>
      <c r="F13" s="43">
        <f>ROUND(D13*E13,2)</f>
        <v>150</v>
      </c>
      <c r="G13" s="82"/>
      <c r="M13" s="87"/>
      <c r="N13" s="87"/>
    </row>
    <row r="14" spans="1:14" s="86" customFormat="1" ht="12.75">
      <c r="A14" s="85">
        <f t="shared" si="0"/>
        <v>4</v>
      </c>
      <c r="B14" s="16" t="s">
        <v>134</v>
      </c>
      <c r="C14" s="15" t="s">
        <v>1</v>
      </c>
      <c r="D14" s="15">
        <v>40</v>
      </c>
      <c r="E14" s="27">
        <v>0.65</v>
      </c>
      <c r="F14" s="43">
        <f aca="true" t="shared" si="1" ref="F14:F29">ROUND(D14*E14,2)</f>
        <v>26</v>
      </c>
      <c r="G14" s="83"/>
      <c r="M14" s="87"/>
      <c r="N14" s="87"/>
    </row>
    <row r="15" spans="1:14" s="86" customFormat="1" ht="12.75">
      <c r="A15" s="85">
        <f t="shared" si="0"/>
        <v>5</v>
      </c>
      <c r="B15" s="2" t="s">
        <v>159</v>
      </c>
      <c r="C15" s="15" t="s">
        <v>1</v>
      </c>
      <c r="D15" s="15">
        <v>1</v>
      </c>
      <c r="E15" s="89">
        <v>0.9</v>
      </c>
      <c r="F15" s="43">
        <f t="shared" si="1"/>
        <v>0.9</v>
      </c>
      <c r="G15" s="83"/>
      <c r="M15" s="87"/>
      <c r="N15" s="87"/>
    </row>
    <row r="16" spans="1:14" s="86" customFormat="1" ht="12.75">
      <c r="A16" s="85">
        <f t="shared" si="0"/>
        <v>6</v>
      </c>
      <c r="B16" s="2" t="s">
        <v>160</v>
      </c>
      <c r="C16" s="15" t="s">
        <v>1</v>
      </c>
      <c r="D16" s="15">
        <v>1</v>
      </c>
      <c r="E16" s="27">
        <v>4.5</v>
      </c>
      <c r="F16" s="43">
        <f t="shared" si="1"/>
        <v>4.5</v>
      </c>
      <c r="G16" s="83"/>
      <c r="M16" s="87"/>
      <c r="N16" s="87"/>
    </row>
    <row r="17" spans="1:14" s="86" customFormat="1" ht="12.75">
      <c r="A17" s="85">
        <f t="shared" si="0"/>
        <v>7</v>
      </c>
      <c r="B17" s="16" t="s">
        <v>35</v>
      </c>
      <c r="C17" s="15" t="s">
        <v>36</v>
      </c>
      <c r="D17" s="15">
        <v>100</v>
      </c>
      <c r="E17" s="27">
        <v>0.75</v>
      </c>
      <c r="F17" s="43">
        <f t="shared" si="1"/>
        <v>75</v>
      </c>
      <c r="G17" s="83"/>
      <c r="M17" s="87"/>
      <c r="N17" s="87"/>
    </row>
    <row r="18" spans="1:14" s="86" customFormat="1" ht="12.75">
      <c r="A18" s="85">
        <f t="shared" si="0"/>
        <v>8</v>
      </c>
      <c r="B18" s="16" t="s">
        <v>43</v>
      </c>
      <c r="C18" s="15" t="s">
        <v>36</v>
      </c>
      <c r="D18" s="15">
        <v>200</v>
      </c>
      <c r="E18" s="27">
        <v>1.1</v>
      </c>
      <c r="F18" s="43">
        <f t="shared" si="1"/>
        <v>220</v>
      </c>
      <c r="G18" s="83"/>
      <c r="M18" s="87"/>
      <c r="N18" s="87"/>
    </row>
    <row r="19" spans="1:14" s="86" customFormat="1" ht="12.75">
      <c r="A19" s="85">
        <f t="shared" si="0"/>
        <v>9</v>
      </c>
      <c r="B19" s="14" t="s">
        <v>96</v>
      </c>
      <c r="C19" s="13" t="s">
        <v>36</v>
      </c>
      <c r="D19" s="13">
        <v>100</v>
      </c>
      <c r="E19" s="61">
        <v>0.6</v>
      </c>
      <c r="F19" s="68">
        <f t="shared" si="1"/>
        <v>60</v>
      </c>
      <c r="G19" s="83"/>
      <c r="M19" s="87"/>
      <c r="N19" s="87"/>
    </row>
    <row r="20" spans="1:14" s="86" customFormat="1" ht="12.75">
      <c r="A20" s="85">
        <f t="shared" si="0"/>
        <v>10</v>
      </c>
      <c r="B20" s="2" t="s">
        <v>154</v>
      </c>
      <c r="C20" s="13" t="s">
        <v>36</v>
      </c>
      <c r="D20" s="15">
        <v>60</v>
      </c>
      <c r="E20" s="27">
        <v>15</v>
      </c>
      <c r="F20" s="43">
        <f t="shared" si="1"/>
        <v>900</v>
      </c>
      <c r="G20" s="83"/>
      <c r="M20" s="87"/>
      <c r="N20" s="87"/>
    </row>
    <row r="21" spans="1:14" s="86" customFormat="1" ht="12.75">
      <c r="A21" s="85">
        <f t="shared" si="0"/>
        <v>11</v>
      </c>
      <c r="B21" s="2" t="s">
        <v>153</v>
      </c>
      <c r="C21" s="13" t="s">
        <v>36</v>
      </c>
      <c r="D21" s="15">
        <v>100</v>
      </c>
      <c r="E21" s="27">
        <v>0.4</v>
      </c>
      <c r="F21" s="43">
        <f t="shared" si="1"/>
        <v>40</v>
      </c>
      <c r="G21" s="83"/>
      <c r="I21" s="87"/>
      <c r="M21" s="87"/>
      <c r="N21" s="87"/>
    </row>
    <row r="22" spans="1:14" s="86" customFormat="1" ht="12.75">
      <c r="A22" s="85">
        <f t="shared" si="0"/>
        <v>12</v>
      </c>
      <c r="B22" s="2" t="s">
        <v>155</v>
      </c>
      <c r="C22" s="13" t="s">
        <v>36</v>
      </c>
      <c r="D22" s="3">
        <v>51</v>
      </c>
      <c r="E22" s="61">
        <v>1.9</v>
      </c>
      <c r="F22" s="68">
        <f t="shared" si="1"/>
        <v>96.9</v>
      </c>
      <c r="G22" s="83"/>
      <c r="I22" s="87"/>
      <c r="M22" s="87"/>
      <c r="N22" s="87"/>
    </row>
    <row r="23" spans="1:14" s="86" customFormat="1" ht="12.75">
      <c r="A23" s="85">
        <f t="shared" si="0"/>
        <v>13</v>
      </c>
      <c r="B23" s="2" t="s">
        <v>156</v>
      </c>
      <c r="C23" s="3" t="s">
        <v>1</v>
      </c>
      <c r="D23" s="3">
        <v>1</v>
      </c>
      <c r="E23" s="61">
        <v>2.7</v>
      </c>
      <c r="F23" s="68">
        <f t="shared" si="1"/>
        <v>2.7</v>
      </c>
      <c r="G23" s="83"/>
      <c r="I23" s="87"/>
      <c r="M23" s="87"/>
      <c r="N23" s="87"/>
    </row>
    <row r="24" spans="1:14" s="86" customFormat="1" ht="12.75">
      <c r="A24" s="85">
        <f t="shared" si="0"/>
        <v>14</v>
      </c>
      <c r="B24" s="2" t="s">
        <v>145</v>
      </c>
      <c r="C24" s="3" t="s">
        <v>1</v>
      </c>
      <c r="D24" s="3">
        <v>1</v>
      </c>
      <c r="E24" s="61">
        <v>65</v>
      </c>
      <c r="F24" s="68">
        <f t="shared" si="1"/>
        <v>65</v>
      </c>
      <c r="G24" s="83"/>
      <c r="I24" s="87"/>
      <c r="M24" s="87"/>
      <c r="N24" s="87"/>
    </row>
    <row r="25" spans="1:14" s="86" customFormat="1" ht="12.75">
      <c r="A25" s="85">
        <f t="shared" si="0"/>
        <v>15</v>
      </c>
      <c r="B25" s="2" t="s">
        <v>157</v>
      </c>
      <c r="C25" s="13" t="s">
        <v>36</v>
      </c>
      <c r="D25" s="3">
        <v>10</v>
      </c>
      <c r="E25" s="61">
        <v>2.6</v>
      </c>
      <c r="F25" s="68">
        <f t="shared" si="1"/>
        <v>26</v>
      </c>
      <c r="G25" s="83"/>
      <c r="I25" s="87"/>
      <c r="M25" s="87"/>
      <c r="N25" s="87"/>
    </row>
    <row r="26" spans="1:14" s="86" customFormat="1" ht="12.75">
      <c r="A26" s="85">
        <f t="shared" si="0"/>
        <v>16</v>
      </c>
      <c r="B26" s="2" t="s">
        <v>158</v>
      </c>
      <c r="C26" s="3" t="s">
        <v>1</v>
      </c>
      <c r="D26" s="3">
        <v>20</v>
      </c>
      <c r="E26" s="61">
        <v>1</v>
      </c>
      <c r="F26" s="68">
        <f t="shared" si="1"/>
        <v>20</v>
      </c>
      <c r="G26" s="83"/>
      <c r="I26" s="87"/>
      <c r="M26" s="87"/>
      <c r="N26" s="87"/>
    </row>
    <row r="27" spans="1:14" s="86" customFormat="1" ht="12.75">
      <c r="A27" s="85">
        <f t="shared" si="0"/>
        <v>17</v>
      </c>
      <c r="B27" s="2" t="s">
        <v>146</v>
      </c>
      <c r="C27" s="3" t="s">
        <v>1</v>
      </c>
      <c r="D27" s="3">
        <v>1</v>
      </c>
      <c r="E27" s="61">
        <v>42</v>
      </c>
      <c r="F27" s="68">
        <f t="shared" si="1"/>
        <v>42</v>
      </c>
      <c r="G27" s="83"/>
      <c r="I27" s="87"/>
      <c r="M27" s="87"/>
      <c r="N27" s="87"/>
    </row>
    <row r="28" spans="1:14" s="86" customFormat="1" ht="12.75">
      <c r="A28" s="85">
        <f t="shared" si="0"/>
        <v>18</v>
      </c>
      <c r="B28" s="2" t="s">
        <v>151</v>
      </c>
      <c r="C28" s="3" t="s">
        <v>1</v>
      </c>
      <c r="D28" s="15">
        <v>12</v>
      </c>
      <c r="E28" s="61">
        <v>130</v>
      </c>
      <c r="F28" s="68">
        <f t="shared" si="1"/>
        <v>1560</v>
      </c>
      <c r="G28" s="83"/>
      <c r="I28" s="87"/>
      <c r="M28" s="87"/>
      <c r="N28" s="87"/>
    </row>
    <row r="29" spans="1:14" s="86" customFormat="1" ht="63.75">
      <c r="A29" s="85">
        <f t="shared" si="0"/>
        <v>19</v>
      </c>
      <c r="B29" s="88" t="s">
        <v>33</v>
      </c>
      <c r="C29" s="80" t="s">
        <v>1</v>
      </c>
      <c r="D29" s="81">
        <v>1000</v>
      </c>
      <c r="E29" s="28">
        <v>3.1</v>
      </c>
      <c r="F29" s="43">
        <f t="shared" si="1"/>
        <v>3100</v>
      </c>
      <c r="G29" s="83"/>
      <c r="M29" s="87"/>
      <c r="N29" s="87"/>
    </row>
    <row r="30" spans="1:14" s="86" customFormat="1" ht="12.75">
      <c r="A30" s="85">
        <f t="shared" si="0"/>
        <v>20</v>
      </c>
      <c r="B30" s="79" t="s">
        <v>150</v>
      </c>
      <c r="C30" s="80" t="s">
        <v>1</v>
      </c>
      <c r="D30" s="81">
        <v>50</v>
      </c>
      <c r="E30" s="28">
        <v>2.1</v>
      </c>
      <c r="F30" s="43">
        <f>ROUND(D30*E30,2)</f>
        <v>105</v>
      </c>
      <c r="G30" s="83"/>
      <c r="M30" s="87"/>
      <c r="N30" s="87"/>
    </row>
    <row r="31" spans="1:14" s="86" customFormat="1" ht="12.75">
      <c r="A31" s="85">
        <f t="shared" si="0"/>
        <v>21</v>
      </c>
      <c r="B31" s="79" t="s">
        <v>142</v>
      </c>
      <c r="C31" s="80" t="s">
        <v>1</v>
      </c>
      <c r="D31" s="81">
        <v>30</v>
      </c>
      <c r="E31" s="28">
        <v>2.5</v>
      </c>
      <c r="F31" s="43">
        <f>ROUND(D31*E31,2)</f>
        <v>75</v>
      </c>
      <c r="G31" s="83"/>
      <c r="M31" s="87"/>
      <c r="N31" s="87"/>
    </row>
    <row r="32" spans="6:12" ht="15.75">
      <c r="F32" s="90" t="s">
        <v>161</v>
      </c>
      <c r="G32" s="45">
        <f>SUM(F11:F31)</f>
        <v>6650</v>
      </c>
      <c r="J32"/>
      <c r="K32"/>
      <c r="L32"/>
    </row>
    <row r="33" spans="7:12" ht="12.75">
      <c r="G33" s="12"/>
      <c r="J33"/>
      <c r="K33"/>
      <c r="L33"/>
    </row>
    <row r="34" spans="6:12" ht="15.75" thickBot="1">
      <c r="F34" s="90" t="s">
        <v>41</v>
      </c>
      <c r="G34" s="20">
        <f>G32*0.24</f>
        <v>1596</v>
      </c>
      <c r="J34"/>
      <c r="K34"/>
      <c r="L34"/>
    </row>
    <row r="35" spans="6:12" ht="15.75" thickBot="1">
      <c r="F35" s="90" t="s">
        <v>12</v>
      </c>
      <c r="G35" s="21">
        <f>G32+G34</f>
        <v>8246</v>
      </c>
      <c r="J35"/>
      <c r="K35"/>
      <c r="L35"/>
    </row>
    <row r="36" spans="6:12" ht="15">
      <c r="F36" s="49"/>
      <c r="G36" s="29"/>
      <c r="J36"/>
      <c r="K36"/>
      <c r="L36"/>
    </row>
    <row r="37" spans="2:12" ht="15.75">
      <c r="B37" s="25" t="s">
        <v>163</v>
      </c>
      <c r="C37" s="24"/>
      <c r="D37" s="22"/>
      <c r="E37" s="25" t="s">
        <v>162</v>
      </c>
      <c r="J37"/>
      <c r="K37"/>
      <c r="L37"/>
    </row>
    <row r="38" spans="2:12" ht="15.75">
      <c r="B38" s="25" t="s">
        <v>21</v>
      </c>
      <c r="C38" s="24"/>
      <c r="D38" s="22"/>
      <c r="E38" s="25" t="s">
        <v>22</v>
      </c>
      <c r="J38"/>
      <c r="K38"/>
      <c r="L38"/>
    </row>
    <row r="39" spans="2:12" ht="15.75">
      <c r="B39" s="25" t="s">
        <v>26</v>
      </c>
      <c r="C39" s="24"/>
      <c r="D39" s="24"/>
      <c r="E39" s="32"/>
      <c r="J39"/>
      <c r="K39"/>
      <c r="L39"/>
    </row>
    <row r="40" spans="2:12" ht="15.75">
      <c r="B40" s="23"/>
      <c r="C40" s="24"/>
      <c r="D40" s="30"/>
      <c r="J40"/>
      <c r="K40"/>
      <c r="L40"/>
    </row>
    <row r="41" spans="2:12" ht="15.75">
      <c r="B41" s="30" t="s">
        <v>27</v>
      </c>
      <c r="C41" s="24"/>
      <c r="D41" s="30"/>
      <c r="E41" s="30" t="s">
        <v>148</v>
      </c>
      <c r="J41"/>
      <c r="K41"/>
      <c r="L41"/>
    </row>
    <row r="42" spans="2:12" ht="15">
      <c r="B42" s="30" t="s">
        <v>25</v>
      </c>
      <c r="E42" s="30" t="s">
        <v>149</v>
      </c>
      <c r="J42"/>
      <c r="K42"/>
      <c r="L42"/>
    </row>
    <row r="43" spans="10:12" ht="12.75">
      <c r="J43"/>
      <c r="K43"/>
      <c r="L43"/>
    </row>
    <row r="44" spans="10:12" ht="12.75">
      <c r="J44"/>
      <c r="K44"/>
      <c r="L44"/>
    </row>
    <row r="45" spans="10:12" ht="12.75">
      <c r="J45"/>
      <c r="K45"/>
      <c r="L45"/>
    </row>
    <row r="46" spans="10:12" ht="12.75">
      <c r="J46"/>
      <c r="K46"/>
      <c r="L46"/>
    </row>
    <row r="47" spans="10:12" ht="12.75">
      <c r="J47"/>
      <c r="K47"/>
      <c r="L47"/>
    </row>
    <row r="48" spans="10:12" ht="12.75">
      <c r="J48"/>
      <c r="K48"/>
      <c r="L48"/>
    </row>
    <row r="49" spans="10:12" ht="12.75">
      <c r="J49"/>
      <c r="K49"/>
      <c r="L49"/>
    </row>
    <row r="50" spans="10:12" ht="12.75">
      <c r="J50"/>
      <c r="K50"/>
      <c r="L50"/>
    </row>
    <row r="51" spans="10:12" ht="12.75">
      <c r="J51"/>
      <c r="K51"/>
      <c r="L51"/>
    </row>
    <row r="52" spans="10:12" ht="12.75">
      <c r="J52"/>
      <c r="K52"/>
      <c r="L52"/>
    </row>
    <row r="53" spans="10:12" ht="12.75">
      <c r="J53"/>
      <c r="K53"/>
      <c r="L53"/>
    </row>
    <row r="54" spans="10:12" ht="12.75">
      <c r="J54"/>
      <c r="K54"/>
      <c r="L54"/>
    </row>
    <row r="55" spans="10:12" ht="12.75">
      <c r="J55"/>
      <c r="K55"/>
      <c r="L55"/>
    </row>
    <row r="56" spans="10:12" ht="12.75">
      <c r="J56"/>
      <c r="K56"/>
      <c r="L56"/>
    </row>
    <row r="57" spans="10:12" ht="12.75">
      <c r="J57"/>
      <c r="K57"/>
      <c r="L57"/>
    </row>
    <row r="58" spans="10:12" ht="12.75">
      <c r="J58"/>
      <c r="K58"/>
      <c r="L58"/>
    </row>
    <row r="59" spans="10:12" ht="12.75">
      <c r="J59"/>
      <c r="K59"/>
      <c r="L59"/>
    </row>
    <row r="60" spans="10:12" ht="12.75">
      <c r="J60"/>
      <c r="K60"/>
      <c r="L60"/>
    </row>
    <row r="61" spans="10:12" ht="12.75">
      <c r="J61"/>
      <c r="K61"/>
      <c r="L61"/>
    </row>
    <row r="62" spans="10:12" ht="12.75">
      <c r="J62"/>
      <c r="K62"/>
      <c r="L62"/>
    </row>
    <row r="63" spans="10:12" ht="12.75">
      <c r="J63"/>
      <c r="K63"/>
      <c r="L63"/>
    </row>
    <row r="64" spans="10:12" ht="12.75">
      <c r="J64"/>
      <c r="K64"/>
      <c r="L64"/>
    </row>
    <row r="65" spans="10:12" ht="12.75">
      <c r="J65"/>
      <c r="K65"/>
      <c r="L65"/>
    </row>
    <row r="66" spans="10:12" ht="12.75">
      <c r="J66"/>
      <c r="K66"/>
      <c r="L66"/>
    </row>
    <row r="67" spans="10:12" ht="12.75">
      <c r="J67"/>
      <c r="K67"/>
      <c r="L67"/>
    </row>
    <row r="68" spans="10:12" ht="12.75">
      <c r="J68"/>
      <c r="K68"/>
      <c r="L68"/>
    </row>
    <row r="69" spans="10:12" ht="12.75">
      <c r="J69"/>
      <c r="K69"/>
      <c r="L69"/>
    </row>
    <row r="70" spans="10:12" ht="12.75">
      <c r="J70"/>
      <c r="K70"/>
      <c r="L70"/>
    </row>
    <row r="71" spans="10:12" ht="12.75">
      <c r="J71"/>
      <c r="K71"/>
      <c r="L71"/>
    </row>
    <row r="72" spans="10:12" ht="12.75">
      <c r="J72"/>
      <c r="K72"/>
      <c r="L72"/>
    </row>
    <row r="73" spans="10:12" ht="12.75">
      <c r="J73"/>
      <c r="K73"/>
      <c r="L73"/>
    </row>
    <row r="74" spans="10:12" ht="12.75">
      <c r="J74"/>
      <c r="K74"/>
      <c r="L74"/>
    </row>
    <row r="75" spans="10:12" ht="12.75">
      <c r="J75"/>
      <c r="K75"/>
      <c r="L75"/>
    </row>
    <row r="76" spans="10:12" ht="12.75">
      <c r="J76"/>
      <c r="K76"/>
      <c r="L76"/>
    </row>
    <row r="77" spans="10:12" ht="12.75">
      <c r="J77"/>
      <c r="K77"/>
      <c r="L77"/>
    </row>
    <row r="78" spans="10:12" ht="12.75">
      <c r="J78"/>
      <c r="K78"/>
      <c r="L78"/>
    </row>
    <row r="79" spans="10:12" ht="12.75">
      <c r="J79"/>
      <c r="K79"/>
      <c r="L79"/>
    </row>
    <row r="80" spans="10:12" ht="12.75">
      <c r="J80"/>
      <c r="K80"/>
      <c r="L80"/>
    </row>
    <row r="81" spans="10:12" ht="12.75">
      <c r="J81"/>
      <c r="K81"/>
      <c r="L81"/>
    </row>
    <row r="82" spans="10:12" ht="12.75">
      <c r="J82"/>
      <c r="K82"/>
      <c r="L82"/>
    </row>
    <row r="83" spans="10:12" ht="12.75">
      <c r="J83"/>
      <c r="K83"/>
      <c r="L83"/>
    </row>
    <row r="84" spans="10:12" ht="12.75">
      <c r="J84"/>
      <c r="K84"/>
      <c r="L84"/>
    </row>
    <row r="85" spans="10:12" ht="12.75">
      <c r="J85"/>
      <c r="K85"/>
      <c r="L85"/>
    </row>
    <row r="86" spans="10:12" ht="12.75">
      <c r="J86"/>
      <c r="K86"/>
      <c r="L86"/>
    </row>
    <row r="87" spans="10:12" ht="12.75">
      <c r="J87"/>
      <c r="K87"/>
      <c r="L87"/>
    </row>
    <row r="88" spans="10:12" ht="12.75">
      <c r="J88"/>
      <c r="K88"/>
      <c r="L88"/>
    </row>
    <row r="89" spans="10:12" ht="12.75">
      <c r="J89"/>
      <c r="K89"/>
      <c r="L89"/>
    </row>
    <row r="90" spans="10:12" ht="12.75">
      <c r="J90"/>
      <c r="K90"/>
      <c r="L90"/>
    </row>
    <row r="91" spans="10:12" ht="12.75">
      <c r="J91"/>
      <c r="K91"/>
      <c r="L91"/>
    </row>
    <row r="92" spans="10:12" ht="12.75">
      <c r="J92"/>
      <c r="K92"/>
      <c r="L92"/>
    </row>
    <row r="93" spans="10:12" ht="12.75">
      <c r="J93"/>
      <c r="K93"/>
      <c r="L93"/>
    </row>
    <row r="94" spans="10:12" ht="12.75">
      <c r="J94"/>
      <c r="K94"/>
      <c r="L94"/>
    </row>
    <row r="95" spans="10:12" ht="12.75">
      <c r="J95"/>
      <c r="K95"/>
      <c r="L95"/>
    </row>
    <row r="96" spans="10:12" ht="12.75">
      <c r="J96"/>
      <c r="K96"/>
      <c r="L96"/>
    </row>
    <row r="97" spans="10:12" ht="12.75">
      <c r="J97"/>
      <c r="K97"/>
      <c r="L97"/>
    </row>
    <row r="98" spans="10:12" ht="12.75">
      <c r="J98"/>
      <c r="K98"/>
      <c r="L98"/>
    </row>
    <row r="99" spans="10:12" ht="12.75">
      <c r="J99"/>
      <c r="K99"/>
      <c r="L99"/>
    </row>
    <row r="100" spans="10:12" ht="12.75">
      <c r="J100"/>
      <c r="K100"/>
      <c r="L100"/>
    </row>
    <row r="101" spans="10:12" ht="12.75">
      <c r="J101"/>
      <c r="K101"/>
      <c r="L101"/>
    </row>
    <row r="102" spans="10:12" ht="12.75">
      <c r="J102"/>
      <c r="K102"/>
      <c r="L102"/>
    </row>
    <row r="103" spans="10:12" ht="12.75">
      <c r="J103"/>
      <c r="K103"/>
      <c r="L103"/>
    </row>
    <row r="104" spans="10:12" ht="12.75">
      <c r="J104"/>
      <c r="K104"/>
      <c r="L104"/>
    </row>
    <row r="105" spans="10:12" ht="12.75">
      <c r="J105"/>
      <c r="K105"/>
      <c r="L105"/>
    </row>
    <row r="106" spans="10:12" ht="12.75">
      <c r="J106"/>
      <c r="K106"/>
      <c r="L106"/>
    </row>
    <row r="107" spans="10:12" ht="12.75">
      <c r="J107"/>
      <c r="K107"/>
      <c r="L107"/>
    </row>
    <row r="108" spans="10:12" ht="12.75">
      <c r="J108"/>
      <c r="K108"/>
      <c r="L108"/>
    </row>
    <row r="109" spans="10:12" ht="12.75">
      <c r="J109"/>
      <c r="K109"/>
      <c r="L109"/>
    </row>
    <row r="110" spans="10:12" ht="12.75">
      <c r="J110"/>
      <c r="K110"/>
      <c r="L110"/>
    </row>
    <row r="111" spans="10:12" ht="12.75">
      <c r="J111"/>
      <c r="K111"/>
      <c r="L111"/>
    </row>
    <row r="112" spans="10:12" ht="12.75">
      <c r="J112"/>
      <c r="K112"/>
      <c r="L112"/>
    </row>
    <row r="113" spans="10:12" ht="12.75">
      <c r="J113"/>
      <c r="K113"/>
      <c r="L113"/>
    </row>
    <row r="114" spans="10:12" ht="12.75">
      <c r="J114"/>
      <c r="K114"/>
      <c r="L114"/>
    </row>
    <row r="115" spans="10:12" ht="12.75">
      <c r="J115"/>
      <c r="K115"/>
      <c r="L115"/>
    </row>
    <row r="116" spans="10:12" ht="12.75">
      <c r="J116"/>
      <c r="K116"/>
      <c r="L116"/>
    </row>
    <row r="117" spans="10:12" ht="12.75">
      <c r="J117"/>
      <c r="K117"/>
      <c r="L117"/>
    </row>
    <row r="118" spans="10:12" ht="12.75">
      <c r="J118"/>
      <c r="K118"/>
      <c r="L118"/>
    </row>
    <row r="119" spans="10:12" ht="12.75">
      <c r="J119"/>
      <c r="K119"/>
      <c r="L119"/>
    </row>
    <row r="120" spans="10:12" ht="12.75">
      <c r="J120"/>
      <c r="K120"/>
      <c r="L120"/>
    </row>
    <row r="121" spans="10:12" ht="12.75">
      <c r="J121"/>
      <c r="K121"/>
      <c r="L121"/>
    </row>
    <row r="122" spans="10:12" ht="12.75">
      <c r="J122"/>
      <c r="K122"/>
      <c r="L122"/>
    </row>
    <row r="123" spans="10:12" ht="12.75">
      <c r="J123"/>
      <c r="K123"/>
      <c r="L123"/>
    </row>
    <row r="124" spans="10:12" ht="12.75">
      <c r="J124"/>
      <c r="K124"/>
      <c r="L124"/>
    </row>
    <row r="125" spans="10:12" ht="12.75">
      <c r="J125"/>
      <c r="K125"/>
      <c r="L125"/>
    </row>
    <row r="126" spans="10:12" ht="12.75">
      <c r="J126"/>
      <c r="K126"/>
      <c r="L126"/>
    </row>
    <row r="127" spans="10:12" ht="12.75">
      <c r="J127"/>
      <c r="K127"/>
      <c r="L127"/>
    </row>
    <row r="128" spans="10:12" ht="12.75">
      <c r="J128"/>
      <c r="K128"/>
      <c r="L128"/>
    </row>
    <row r="129" spans="10:12" ht="12.75">
      <c r="J129"/>
      <c r="K129"/>
      <c r="L129"/>
    </row>
    <row r="130" spans="10:12" ht="12.75">
      <c r="J130"/>
      <c r="K130"/>
      <c r="L130"/>
    </row>
    <row r="131" spans="10:12" ht="12.75">
      <c r="J131"/>
      <c r="K131"/>
      <c r="L131"/>
    </row>
    <row r="132" spans="10:12" ht="12.75">
      <c r="J132"/>
      <c r="K132"/>
      <c r="L132"/>
    </row>
  </sheetData>
  <sheetProtection/>
  <mergeCells count="7">
    <mergeCell ref="D1:G5"/>
    <mergeCell ref="A8:A9"/>
    <mergeCell ref="B8:B9"/>
    <mergeCell ref="C8:C9"/>
    <mergeCell ref="D8:D9"/>
    <mergeCell ref="E8:G8"/>
    <mergeCell ref="A7:G7"/>
  </mergeCells>
  <printOptions/>
  <pageMargins left="0.75" right="0.55" top="0.5" bottom="0.5" header="0.5" footer="0.38"/>
  <pageSetup fitToHeight="0" fitToWidth="0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0"/>
  <sheetViews>
    <sheetView zoomScaleSheetLayoutView="90" zoomScalePageLayoutView="0" workbookViewId="0" topLeftCell="A44">
      <selection activeCell="B66" sqref="B66"/>
    </sheetView>
  </sheetViews>
  <sheetFormatPr defaultColWidth="9.140625" defaultRowHeight="12.75"/>
  <cols>
    <col min="1" max="1" width="4.140625" style="9" bestFit="1" customWidth="1"/>
    <col min="2" max="2" width="53.57421875" style="11" customWidth="1"/>
    <col min="3" max="3" width="9.00390625" style="0" customWidth="1"/>
    <col min="4" max="4" width="11.421875" style="0" customWidth="1"/>
    <col min="5" max="5" width="8.00390625" style="12" customWidth="1"/>
    <col min="6" max="6" width="9.28125" style="19" customWidth="1"/>
    <col min="7" max="7" width="12.28125" style="0" customWidth="1"/>
    <col min="9" max="9" width="12.140625" style="0" bestFit="1" customWidth="1"/>
    <col min="10" max="11" width="9.28125" style="19" bestFit="1" customWidth="1"/>
    <col min="12" max="12" width="9.140625" style="19" customWidth="1"/>
    <col min="13" max="13" width="9.28125" style="19" bestFit="1" customWidth="1"/>
    <col min="14" max="14" width="10.140625" style="19" bestFit="1" customWidth="1"/>
  </cols>
  <sheetData>
    <row r="1" spans="2:7" ht="15">
      <c r="B1" s="31" t="s">
        <v>29</v>
      </c>
      <c r="D1" s="91" t="s">
        <v>50</v>
      </c>
      <c r="E1" s="91"/>
      <c r="F1" s="91"/>
      <c r="G1" s="91"/>
    </row>
    <row r="2" spans="2:7" ht="15">
      <c r="B2" s="31" t="s">
        <v>30</v>
      </c>
      <c r="D2" s="91"/>
      <c r="E2" s="91"/>
      <c r="F2" s="91"/>
      <c r="G2" s="91"/>
    </row>
    <row r="3" spans="2:7" ht="15">
      <c r="B3" s="31" t="s">
        <v>31</v>
      </c>
      <c r="D3" s="91"/>
      <c r="E3" s="91"/>
      <c r="F3" s="91"/>
      <c r="G3" s="91"/>
    </row>
    <row r="4" spans="2:7" ht="15">
      <c r="B4" s="31" t="s">
        <v>24</v>
      </c>
      <c r="D4" s="91"/>
      <c r="E4" s="91"/>
      <c r="F4" s="91"/>
      <c r="G4" s="91"/>
    </row>
    <row r="5" spans="2:7" ht="15">
      <c r="B5" s="31" t="s">
        <v>28</v>
      </c>
      <c r="D5" s="91"/>
      <c r="E5" s="91"/>
      <c r="F5" s="91"/>
      <c r="G5" s="91"/>
    </row>
    <row r="6" spans="2:7" ht="15">
      <c r="B6" s="31"/>
      <c r="D6" s="58"/>
      <c r="E6" s="58"/>
      <c r="F6" s="58"/>
      <c r="G6" s="58"/>
    </row>
    <row r="7" spans="1:7" ht="18.75" thickBot="1">
      <c r="A7" s="100" t="s">
        <v>23</v>
      </c>
      <c r="B7" s="100"/>
      <c r="C7" s="100"/>
      <c r="D7" s="100"/>
      <c r="E7" s="100"/>
      <c r="F7" s="100"/>
      <c r="G7" s="100"/>
    </row>
    <row r="8" spans="1:7" ht="12.75">
      <c r="A8" s="92" t="s">
        <v>13</v>
      </c>
      <c r="B8" s="94" t="s">
        <v>14</v>
      </c>
      <c r="C8" s="94" t="s">
        <v>15</v>
      </c>
      <c r="D8" s="96" t="s">
        <v>9</v>
      </c>
      <c r="E8" s="98" t="s">
        <v>16</v>
      </c>
      <c r="F8" s="98"/>
      <c r="G8" s="99"/>
    </row>
    <row r="9" spans="1:7" ht="25.5">
      <c r="A9" s="93"/>
      <c r="B9" s="95"/>
      <c r="C9" s="95"/>
      <c r="D9" s="97"/>
      <c r="E9" s="36" t="s">
        <v>17</v>
      </c>
      <c r="F9" s="46" t="s">
        <v>19</v>
      </c>
      <c r="G9" s="37" t="s">
        <v>11</v>
      </c>
    </row>
    <row r="10" spans="1:12" ht="15.75">
      <c r="A10" s="33"/>
      <c r="B10" s="44" t="s">
        <v>18</v>
      </c>
      <c r="C10" s="34"/>
      <c r="D10" s="35"/>
      <c r="E10" s="38"/>
      <c r="F10" s="47"/>
      <c r="G10" s="39"/>
      <c r="J10"/>
      <c r="K10"/>
      <c r="L10"/>
    </row>
    <row r="11" spans="1:12" ht="25.5">
      <c r="A11" s="40">
        <v>1</v>
      </c>
      <c r="B11" s="1" t="s">
        <v>0</v>
      </c>
      <c r="C11" s="10" t="s">
        <v>1</v>
      </c>
      <c r="D11" s="57">
        <v>10</v>
      </c>
      <c r="E11" s="28">
        <v>3</v>
      </c>
      <c r="F11" s="43">
        <f>ROUND(D11*E11,2)</f>
        <v>30</v>
      </c>
      <c r="G11" s="41"/>
      <c r="J11"/>
      <c r="K11"/>
      <c r="L11"/>
    </row>
    <row r="12" spans="1:12" ht="25.5">
      <c r="A12" s="40">
        <f aca="true" t="shared" si="0" ref="A12:A47">A11+1</f>
        <v>2</v>
      </c>
      <c r="B12" s="1" t="s">
        <v>2</v>
      </c>
      <c r="C12" s="10" t="s">
        <v>1</v>
      </c>
      <c r="D12" s="57">
        <v>10</v>
      </c>
      <c r="E12" s="28">
        <v>3</v>
      </c>
      <c r="F12" s="43">
        <f>ROUND(D12*E12,2)</f>
        <v>30</v>
      </c>
      <c r="G12" s="41"/>
      <c r="J12"/>
      <c r="K12"/>
      <c r="L12"/>
    </row>
    <row r="13" spans="1:12" ht="12.75">
      <c r="A13" s="40">
        <f t="shared" si="0"/>
        <v>3</v>
      </c>
      <c r="B13" s="2" t="s">
        <v>132</v>
      </c>
      <c r="C13" s="3" t="s">
        <v>1</v>
      </c>
      <c r="D13" s="57">
        <v>5</v>
      </c>
      <c r="E13" s="28">
        <v>3.5</v>
      </c>
      <c r="F13" s="43">
        <f>ROUND(D13*E13,2)</f>
        <v>17.5</v>
      </c>
      <c r="G13" s="82"/>
      <c r="J13"/>
      <c r="K13"/>
      <c r="L13"/>
    </row>
    <row r="14" spans="1:12" ht="12.75">
      <c r="A14" s="40">
        <f t="shared" si="0"/>
        <v>4</v>
      </c>
      <c r="B14" s="2" t="s">
        <v>133</v>
      </c>
      <c r="C14" s="3" t="s">
        <v>1</v>
      </c>
      <c r="D14" s="57">
        <v>5</v>
      </c>
      <c r="E14" s="28">
        <v>11</v>
      </c>
      <c r="F14" s="43">
        <f>ROUND(D14*E14,2)</f>
        <v>55</v>
      </c>
      <c r="G14" s="82"/>
      <c r="J14"/>
      <c r="K14"/>
      <c r="L14"/>
    </row>
    <row r="15" spans="1:12" ht="12.75">
      <c r="A15" s="40">
        <f t="shared" si="0"/>
        <v>5</v>
      </c>
      <c r="B15" s="2" t="s">
        <v>40</v>
      </c>
      <c r="C15" s="3" t="s">
        <v>1</v>
      </c>
      <c r="D15" s="3">
        <v>10</v>
      </c>
      <c r="E15" s="61">
        <v>15</v>
      </c>
      <c r="F15" s="43">
        <f>ROUND(D15*E15,2)</f>
        <v>150</v>
      </c>
      <c r="G15" s="82"/>
      <c r="J15"/>
      <c r="K15"/>
      <c r="L15"/>
    </row>
    <row r="16" spans="1:12" ht="12.75">
      <c r="A16" s="40">
        <f t="shared" si="0"/>
        <v>6</v>
      </c>
      <c r="B16" s="2" t="s">
        <v>3</v>
      </c>
      <c r="C16" s="3" t="s">
        <v>1</v>
      </c>
      <c r="D16" s="3">
        <v>100</v>
      </c>
      <c r="E16" s="61">
        <v>1</v>
      </c>
      <c r="F16" s="43">
        <f aca="true" t="shared" si="1" ref="F16:F47">ROUND(D16*E16,2)</f>
        <v>100</v>
      </c>
      <c r="G16" s="82"/>
      <c r="J16"/>
      <c r="K16"/>
      <c r="L16"/>
    </row>
    <row r="17" spans="1:14" ht="12.75">
      <c r="A17" s="40">
        <f t="shared" si="0"/>
        <v>7</v>
      </c>
      <c r="B17" s="14" t="s">
        <v>89</v>
      </c>
      <c r="C17" s="13" t="s">
        <v>1</v>
      </c>
      <c r="D17" s="13">
        <v>50</v>
      </c>
      <c r="E17" s="61">
        <v>0.47</v>
      </c>
      <c r="F17" s="68">
        <f t="shared" si="1"/>
        <v>23.5</v>
      </c>
      <c r="G17" s="82"/>
      <c r="J17"/>
      <c r="K17"/>
      <c r="L17"/>
      <c r="N17"/>
    </row>
    <row r="18" spans="1:12" ht="12.75">
      <c r="A18" s="40">
        <f t="shared" si="0"/>
        <v>8</v>
      </c>
      <c r="B18" s="2" t="s">
        <v>130</v>
      </c>
      <c r="C18" s="3" t="s">
        <v>1</v>
      </c>
      <c r="D18" s="4">
        <v>5</v>
      </c>
      <c r="E18" s="61">
        <v>2</v>
      </c>
      <c r="F18" s="43">
        <f t="shared" si="1"/>
        <v>10</v>
      </c>
      <c r="G18" s="82"/>
      <c r="J18"/>
      <c r="K18"/>
      <c r="L18"/>
    </row>
    <row r="19" spans="1:12" ht="12.75">
      <c r="A19" s="40">
        <f t="shared" si="0"/>
        <v>9</v>
      </c>
      <c r="B19" s="2" t="s">
        <v>131</v>
      </c>
      <c r="C19" s="3" t="s">
        <v>1</v>
      </c>
      <c r="D19" s="4">
        <v>5</v>
      </c>
      <c r="E19" s="61">
        <v>2.5</v>
      </c>
      <c r="F19" s="43">
        <f>ROUND(D19*E19,2)</f>
        <v>12.5</v>
      </c>
      <c r="G19" s="82"/>
      <c r="J19"/>
      <c r="K19"/>
      <c r="L19"/>
    </row>
    <row r="20" spans="1:12" ht="12.75">
      <c r="A20" s="40">
        <f t="shared" si="0"/>
        <v>10</v>
      </c>
      <c r="B20" s="16" t="s">
        <v>134</v>
      </c>
      <c r="C20" s="15" t="s">
        <v>1</v>
      </c>
      <c r="D20" s="15">
        <v>50</v>
      </c>
      <c r="E20" s="27">
        <v>0.65</v>
      </c>
      <c r="F20" s="43">
        <f t="shared" si="1"/>
        <v>32.5</v>
      </c>
      <c r="G20" s="83"/>
      <c r="J20"/>
      <c r="K20"/>
      <c r="L20"/>
    </row>
    <row r="21" spans="1:12" ht="12.75">
      <c r="A21" s="40">
        <f t="shared" si="0"/>
        <v>11</v>
      </c>
      <c r="B21" s="16" t="s">
        <v>42</v>
      </c>
      <c r="C21" s="15" t="s">
        <v>1</v>
      </c>
      <c r="D21" s="15">
        <v>2</v>
      </c>
      <c r="E21" s="27">
        <v>2.15</v>
      </c>
      <c r="F21" s="43">
        <f t="shared" si="1"/>
        <v>4.3</v>
      </c>
      <c r="G21" s="83"/>
      <c r="J21"/>
      <c r="K21"/>
      <c r="L21"/>
    </row>
    <row r="22" spans="1:12" ht="12.75">
      <c r="A22" s="40">
        <f t="shared" si="0"/>
        <v>12</v>
      </c>
      <c r="B22" s="16" t="s">
        <v>135</v>
      </c>
      <c r="C22" s="15" t="s">
        <v>1</v>
      </c>
      <c r="D22" s="15">
        <v>2</v>
      </c>
      <c r="E22" s="27">
        <v>2.4</v>
      </c>
      <c r="F22" s="43">
        <f t="shared" si="1"/>
        <v>4.8</v>
      </c>
      <c r="G22" s="83"/>
      <c r="J22"/>
      <c r="K22"/>
      <c r="L22"/>
    </row>
    <row r="23" spans="1:12" ht="12.75">
      <c r="A23" s="40">
        <f t="shared" si="0"/>
        <v>13</v>
      </c>
      <c r="B23" s="79" t="s">
        <v>46</v>
      </c>
      <c r="C23" s="15" t="s">
        <v>1</v>
      </c>
      <c r="D23" s="15">
        <v>10</v>
      </c>
      <c r="E23" s="27">
        <v>1.7</v>
      </c>
      <c r="F23" s="43">
        <f t="shared" si="1"/>
        <v>17</v>
      </c>
      <c r="G23" s="83"/>
      <c r="J23"/>
      <c r="K23"/>
      <c r="L23"/>
    </row>
    <row r="24" spans="1:12" ht="12.75">
      <c r="A24" s="40">
        <f t="shared" si="0"/>
        <v>14</v>
      </c>
      <c r="B24" s="16" t="s">
        <v>32</v>
      </c>
      <c r="C24" s="15" t="s">
        <v>1</v>
      </c>
      <c r="D24" s="15">
        <v>10</v>
      </c>
      <c r="E24" s="27">
        <v>4.28</v>
      </c>
      <c r="F24" s="43">
        <f t="shared" si="1"/>
        <v>42.8</v>
      </c>
      <c r="G24" s="83"/>
      <c r="J24"/>
      <c r="K24"/>
      <c r="L24"/>
    </row>
    <row r="25" spans="1:12" ht="12.75">
      <c r="A25" s="40">
        <f t="shared" si="0"/>
        <v>15</v>
      </c>
      <c r="B25" s="16" t="s">
        <v>35</v>
      </c>
      <c r="C25" s="15" t="s">
        <v>36</v>
      </c>
      <c r="D25" s="15">
        <v>100</v>
      </c>
      <c r="E25" s="27">
        <v>0.75</v>
      </c>
      <c r="F25" s="43">
        <f t="shared" si="1"/>
        <v>75</v>
      </c>
      <c r="G25" s="42"/>
      <c r="J25"/>
      <c r="K25"/>
      <c r="L25"/>
    </row>
    <row r="26" spans="1:12" ht="12.75">
      <c r="A26" s="40">
        <f t="shared" si="0"/>
        <v>16</v>
      </c>
      <c r="B26" s="16" t="s">
        <v>43</v>
      </c>
      <c r="C26" s="15" t="s">
        <v>36</v>
      </c>
      <c r="D26" s="15">
        <v>100</v>
      </c>
      <c r="E26" s="27">
        <v>1.07</v>
      </c>
      <c r="F26" s="43">
        <f t="shared" si="1"/>
        <v>107</v>
      </c>
      <c r="G26" s="42"/>
      <c r="J26"/>
      <c r="K26"/>
      <c r="L26"/>
    </row>
    <row r="27" spans="1:12" ht="12.75">
      <c r="A27" s="40">
        <f t="shared" si="0"/>
        <v>17</v>
      </c>
      <c r="B27" s="14" t="s">
        <v>96</v>
      </c>
      <c r="C27" s="13" t="s">
        <v>36</v>
      </c>
      <c r="D27" s="13">
        <v>100</v>
      </c>
      <c r="E27" s="61">
        <v>0.4</v>
      </c>
      <c r="F27" s="60">
        <f t="shared" si="1"/>
        <v>40</v>
      </c>
      <c r="G27" s="42"/>
      <c r="J27"/>
      <c r="K27"/>
      <c r="L27"/>
    </row>
    <row r="28" spans="1:12" ht="12.75">
      <c r="A28" s="40">
        <f t="shared" si="0"/>
        <v>18</v>
      </c>
      <c r="B28" s="16" t="s">
        <v>39</v>
      </c>
      <c r="C28" s="15" t="s">
        <v>36</v>
      </c>
      <c r="D28" s="15">
        <v>100</v>
      </c>
      <c r="E28" s="27">
        <v>1.4</v>
      </c>
      <c r="F28" s="43">
        <f t="shared" si="1"/>
        <v>140</v>
      </c>
      <c r="G28" s="42"/>
      <c r="J28"/>
      <c r="K28"/>
      <c r="L28"/>
    </row>
    <row r="29" spans="1:12" ht="12.75">
      <c r="A29" s="40">
        <f t="shared" si="0"/>
        <v>19</v>
      </c>
      <c r="B29" s="16" t="s">
        <v>38</v>
      </c>
      <c r="C29" s="15" t="s">
        <v>1</v>
      </c>
      <c r="D29" s="15">
        <v>50</v>
      </c>
      <c r="E29" s="27">
        <v>2</v>
      </c>
      <c r="F29" s="43">
        <f t="shared" si="1"/>
        <v>100</v>
      </c>
      <c r="G29" s="42"/>
      <c r="J29"/>
      <c r="K29"/>
      <c r="L29"/>
    </row>
    <row r="30" spans="1:12" ht="12.75">
      <c r="A30" s="40">
        <f t="shared" si="0"/>
        <v>20</v>
      </c>
      <c r="B30" s="16" t="s">
        <v>44</v>
      </c>
      <c r="C30" s="15" t="s">
        <v>1</v>
      </c>
      <c r="D30" s="15">
        <v>11</v>
      </c>
      <c r="E30" s="27">
        <v>0.65</v>
      </c>
      <c r="F30" s="43">
        <f t="shared" si="1"/>
        <v>7.15</v>
      </c>
      <c r="G30" s="42"/>
      <c r="J30"/>
      <c r="K30"/>
      <c r="L30"/>
    </row>
    <row r="31" spans="1:12" ht="12.75">
      <c r="A31" s="40">
        <f t="shared" si="0"/>
        <v>21</v>
      </c>
      <c r="B31" s="16" t="s">
        <v>45</v>
      </c>
      <c r="C31" s="15" t="s">
        <v>1</v>
      </c>
      <c r="D31" s="15">
        <v>10</v>
      </c>
      <c r="E31" s="27">
        <v>1.3</v>
      </c>
      <c r="F31" s="43">
        <f t="shared" si="1"/>
        <v>13</v>
      </c>
      <c r="G31" s="42"/>
      <c r="I31" s="19"/>
      <c r="J31"/>
      <c r="K31"/>
      <c r="L31"/>
    </row>
    <row r="32" spans="1:12" ht="25.5">
      <c r="A32" s="40">
        <f t="shared" si="0"/>
        <v>22</v>
      </c>
      <c r="B32" s="2" t="s">
        <v>64</v>
      </c>
      <c r="C32" s="3" t="s">
        <v>1</v>
      </c>
      <c r="D32" s="3">
        <v>6</v>
      </c>
      <c r="E32" s="61">
        <v>28</v>
      </c>
      <c r="F32" s="60">
        <f t="shared" si="1"/>
        <v>168</v>
      </c>
      <c r="G32" s="42"/>
      <c r="I32" s="19"/>
      <c r="J32"/>
      <c r="K32"/>
      <c r="L32"/>
    </row>
    <row r="33" spans="1:12" ht="12.75">
      <c r="A33" s="40">
        <f t="shared" si="0"/>
        <v>23</v>
      </c>
      <c r="B33" s="2" t="s">
        <v>136</v>
      </c>
      <c r="C33" s="3" t="s">
        <v>1</v>
      </c>
      <c r="D33" s="3">
        <v>100</v>
      </c>
      <c r="E33" s="61">
        <v>0.14</v>
      </c>
      <c r="F33" s="60">
        <f t="shared" si="1"/>
        <v>14</v>
      </c>
      <c r="G33" s="42"/>
      <c r="I33" s="19"/>
      <c r="J33"/>
      <c r="K33"/>
      <c r="L33"/>
    </row>
    <row r="34" spans="1:12" ht="12.75">
      <c r="A34" s="40">
        <f t="shared" si="0"/>
        <v>24</v>
      </c>
      <c r="B34" s="2" t="s">
        <v>145</v>
      </c>
      <c r="C34" s="10" t="s">
        <v>1</v>
      </c>
      <c r="D34" s="3">
        <v>2</v>
      </c>
      <c r="E34" s="61">
        <v>65</v>
      </c>
      <c r="F34" s="68">
        <f t="shared" si="1"/>
        <v>130</v>
      </c>
      <c r="G34" s="42"/>
      <c r="I34" s="19"/>
      <c r="J34"/>
      <c r="K34"/>
      <c r="L34"/>
    </row>
    <row r="35" spans="1:12" ht="12.75">
      <c r="A35" s="40">
        <f t="shared" si="0"/>
        <v>25</v>
      </c>
      <c r="B35" s="2" t="s">
        <v>146</v>
      </c>
      <c r="C35" s="10" t="s">
        <v>1</v>
      </c>
      <c r="D35" s="3">
        <v>2</v>
      </c>
      <c r="E35" s="61">
        <v>42</v>
      </c>
      <c r="F35" s="68">
        <f t="shared" si="1"/>
        <v>84</v>
      </c>
      <c r="G35" s="42"/>
      <c r="I35" s="19"/>
      <c r="J35"/>
      <c r="K35"/>
      <c r="L35"/>
    </row>
    <row r="36" spans="1:12" ht="12.75">
      <c r="A36" s="40">
        <f t="shared" si="0"/>
        <v>26</v>
      </c>
      <c r="B36" s="2" t="s">
        <v>144</v>
      </c>
      <c r="C36" s="3" t="s">
        <v>1</v>
      </c>
      <c r="D36" s="3">
        <v>20</v>
      </c>
      <c r="E36" s="61">
        <v>2.7</v>
      </c>
      <c r="F36" s="68">
        <f t="shared" si="1"/>
        <v>54</v>
      </c>
      <c r="G36" s="42"/>
      <c r="I36" s="19"/>
      <c r="J36"/>
      <c r="K36"/>
      <c r="L36"/>
    </row>
    <row r="37" spans="1:12" ht="12.75">
      <c r="A37" s="40">
        <f t="shared" si="0"/>
        <v>27</v>
      </c>
      <c r="B37" s="2" t="s">
        <v>138</v>
      </c>
      <c r="C37" s="3" t="s">
        <v>1</v>
      </c>
      <c r="D37" s="3">
        <v>10</v>
      </c>
      <c r="E37" s="61">
        <v>15</v>
      </c>
      <c r="F37" s="68">
        <f t="shared" si="1"/>
        <v>150</v>
      </c>
      <c r="G37" s="42"/>
      <c r="I37" s="19"/>
      <c r="J37"/>
      <c r="K37"/>
      <c r="L37"/>
    </row>
    <row r="38" spans="1:12" ht="12.75">
      <c r="A38" s="40">
        <f t="shared" si="0"/>
        <v>28</v>
      </c>
      <c r="B38" s="2" t="s">
        <v>137</v>
      </c>
      <c r="C38" s="3" t="s">
        <v>1</v>
      </c>
      <c r="D38" s="15">
        <v>10</v>
      </c>
      <c r="E38" s="61">
        <v>20</v>
      </c>
      <c r="F38" s="68">
        <f t="shared" si="1"/>
        <v>200</v>
      </c>
      <c r="G38" s="42"/>
      <c r="I38" s="19"/>
      <c r="J38"/>
      <c r="K38"/>
      <c r="L38"/>
    </row>
    <row r="39" spans="1:12" ht="63.75">
      <c r="A39" s="40">
        <f t="shared" si="0"/>
        <v>29</v>
      </c>
      <c r="B39" s="17" t="s">
        <v>33</v>
      </c>
      <c r="C39" s="5" t="s">
        <v>1</v>
      </c>
      <c r="D39" s="18">
        <v>4288</v>
      </c>
      <c r="E39" s="28">
        <v>3.1</v>
      </c>
      <c r="F39" s="43">
        <f t="shared" si="1"/>
        <v>13292.8</v>
      </c>
      <c r="G39" s="42"/>
      <c r="J39"/>
      <c r="K39"/>
      <c r="L39"/>
    </row>
    <row r="40" spans="1:12" ht="63.75">
      <c r="A40" s="40">
        <f t="shared" si="0"/>
        <v>30</v>
      </c>
      <c r="B40" s="17" t="s">
        <v>47</v>
      </c>
      <c r="C40" s="5" t="s">
        <v>1</v>
      </c>
      <c r="D40" s="18">
        <v>1000</v>
      </c>
      <c r="E40" s="28">
        <v>4.2</v>
      </c>
      <c r="F40" s="43">
        <f t="shared" si="1"/>
        <v>4200</v>
      </c>
      <c r="G40" s="42"/>
      <c r="J40"/>
      <c r="K40"/>
      <c r="L40"/>
    </row>
    <row r="41" spans="1:12" ht="25.5">
      <c r="A41" s="40">
        <f t="shared" si="0"/>
        <v>31</v>
      </c>
      <c r="B41" s="7" t="s">
        <v>34</v>
      </c>
      <c r="C41" s="5" t="s">
        <v>1</v>
      </c>
      <c r="D41" s="18">
        <v>30</v>
      </c>
      <c r="E41" s="28">
        <v>9</v>
      </c>
      <c r="F41" s="43">
        <f t="shared" si="1"/>
        <v>270</v>
      </c>
      <c r="G41" s="42"/>
      <c r="J41"/>
      <c r="K41"/>
      <c r="L41"/>
    </row>
    <row r="42" spans="1:12" ht="25.5">
      <c r="A42" s="40">
        <f t="shared" si="0"/>
        <v>32</v>
      </c>
      <c r="B42" s="6" t="s">
        <v>139</v>
      </c>
      <c r="C42" s="5" t="s">
        <v>1</v>
      </c>
      <c r="D42" s="18">
        <v>10</v>
      </c>
      <c r="E42" s="28">
        <v>1.9</v>
      </c>
      <c r="F42" s="43">
        <f>ROUND(D42*E42,2)</f>
        <v>19</v>
      </c>
      <c r="G42" s="42"/>
      <c r="J42"/>
      <c r="K42"/>
      <c r="L42"/>
    </row>
    <row r="43" spans="1:12" ht="25.5">
      <c r="A43" s="40">
        <f t="shared" si="0"/>
        <v>33</v>
      </c>
      <c r="B43" s="6" t="s">
        <v>140</v>
      </c>
      <c r="C43" s="5" t="s">
        <v>1</v>
      </c>
      <c r="D43" s="18">
        <v>10</v>
      </c>
      <c r="E43" s="28">
        <v>1.9</v>
      </c>
      <c r="F43" s="43">
        <f t="shared" si="1"/>
        <v>19</v>
      </c>
      <c r="G43" s="42"/>
      <c r="J43"/>
      <c r="K43"/>
      <c r="L43"/>
    </row>
    <row r="44" spans="1:12" ht="25.5">
      <c r="A44" s="40">
        <f t="shared" si="0"/>
        <v>34</v>
      </c>
      <c r="B44" s="6" t="s">
        <v>37</v>
      </c>
      <c r="C44" s="5" t="s">
        <v>1</v>
      </c>
      <c r="D44" s="18">
        <v>10</v>
      </c>
      <c r="E44" s="28">
        <v>1.9</v>
      </c>
      <c r="F44" s="43">
        <f>D44*E44</f>
        <v>19</v>
      </c>
      <c r="G44" s="42"/>
      <c r="J44"/>
      <c r="K44"/>
      <c r="L44"/>
    </row>
    <row r="45" spans="1:12" ht="12.75">
      <c r="A45" s="40">
        <f t="shared" si="0"/>
        <v>35</v>
      </c>
      <c r="B45" s="79" t="s">
        <v>143</v>
      </c>
      <c r="C45" s="80" t="s">
        <v>1</v>
      </c>
      <c r="D45" s="81">
        <v>50</v>
      </c>
      <c r="E45" s="28">
        <v>1.5</v>
      </c>
      <c r="F45" s="43">
        <f>D45*E45</f>
        <v>75</v>
      </c>
      <c r="G45" s="42"/>
      <c r="J45"/>
      <c r="K45"/>
      <c r="L45"/>
    </row>
    <row r="46" spans="1:12" ht="12.75">
      <c r="A46" s="40">
        <f t="shared" si="0"/>
        <v>36</v>
      </c>
      <c r="B46" s="79" t="s">
        <v>142</v>
      </c>
      <c r="C46" s="80" t="s">
        <v>1</v>
      </c>
      <c r="D46" s="81">
        <v>25</v>
      </c>
      <c r="E46" s="28">
        <v>2.5</v>
      </c>
      <c r="F46" s="43">
        <f>ROUND(D46*E46,2)</f>
        <v>62.5</v>
      </c>
      <c r="G46" s="42"/>
      <c r="J46"/>
      <c r="K46"/>
      <c r="L46"/>
    </row>
    <row r="47" spans="1:12" ht="12.75">
      <c r="A47" s="40">
        <f t="shared" si="0"/>
        <v>37</v>
      </c>
      <c r="B47" s="79" t="s">
        <v>141</v>
      </c>
      <c r="C47" s="80" t="s">
        <v>1</v>
      </c>
      <c r="D47" s="81">
        <v>50</v>
      </c>
      <c r="E47" s="28">
        <v>3</v>
      </c>
      <c r="F47" s="43">
        <f t="shared" si="1"/>
        <v>150</v>
      </c>
      <c r="G47" s="42"/>
      <c r="J47"/>
      <c r="K47"/>
      <c r="L47"/>
    </row>
    <row r="48" spans="1:12" ht="12.75">
      <c r="A48" s="50"/>
      <c r="B48" s="51"/>
      <c r="C48" s="52"/>
      <c r="D48" s="53"/>
      <c r="E48" s="54"/>
      <c r="F48" s="55"/>
      <c r="G48" s="56"/>
      <c r="J48"/>
      <c r="K48"/>
      <c r="L48"/>
    </row>
    <row r="49" spans="7:12" ht="15.75">
      <c r="G49" s="45">
        <f>SUM(F11:F47)</f>
        <v>19919.35</v>
      </c>
      <c r="J49"/>
      <c r="K49"/>
      <c r="L49"/>
    </row>
    <row r="50" spans="7:12" ht="12.75">
      <c r="G50" s="12"/>
      <c r="J50"/>
      <c r="K50"/>
      <c r="L50"/>
    </row>
    <row r="51" spans="6:12" ht="15">
      <c r="F51" s="48" t="s">
        <v>20</v>
      </c>
      <c r="G51" s="20">
        <f>G49</f>
        <v>19919.35</v>
      </c>
      <c r="J51"/>
      <c r="K51"/>
      <c r="L51"/>
    </row>
    <row r="52" spans="6:12" ht="15.75" thickBot="1">
      <c r="F52" s="48" t="s">
        <v>41</v>
      </c>
      <c r="G52" s="20">
        <f>G51*0.24</f>
        <v>4780.643999999999</v>
      </c>
      <c r="J52"/>
      <c r="K52"/>
      <c r="L52"/>
    </row>
    <row r="53" spans="6:12" ht="15.75" thickBot="1">
      <c r="F53" s="48" t="s">
        <v>12</v>
      </c>
      <c r="G53" s="21">
        <f>G51+G52</f>
        <v>24699.994</v>
      </c>
      <c r="J53"/>
      <c r="K53"/>
      <c r="L53"/>
    </row>
    <row r="54" spans="6:12" ht="15">
      <c r="F54" s="49"/>
      <c r="G54" s="29"/>
      <c r="J54"/>
      <c r="K54"/>
      <c r="L54"/>
    </row>
    <row r="55" spans="2:12" ht="15.75">
      <c r="B55" s="25" t="s">
        <v>48</v>
      </c>
      <c r="C55" s="24"/>
      <c r="D55" s="22"/>
      <c r="E55" s="25" t="s">
        <v>48</v>
      </c>
      <c r="J55"/>
      <c r="K55"/>
      <c r="L55"/>
    </row>
    <row r="56" spans="2:12" ht="15.75">
      <c r="B56" s="25" t="s">
        <v>21</v>
      </c>
      <c r="C56" s="24"/>
      <c r="D56" s="22"/>
      <c r="E56" s="25" t="s">
        <v>22</v>
      </c>
      <c r="J56"/>
      <c r="K56"/>
      <c r="L56"/>
    </row>
    <row r="57" spans="2:12" ht="15.75">
      <c r="B57" s="25" t="s">
        <v>26</v>
      </c>
      <c r="C57" s="24"/>
      <c r="D57" s="24"/>
      <c r="E57" s="32"/>
      <c r="J57"/>
      <c r="K57"/>
      <c r="L57"/>
    </row>
    <row r="58" spans="2:12" ht="15.75">
      <c r="B58" s="23"/>
      <c r="C58" s="24"/>
      <c r="D58" s="30"/>
      <c r="J58"/>
      <c r="K58"/>
      <c r="L58"/>
    </row>
    <row r="59" spans="2:12" ht="15.75">
      <c r="B59" s="30" t="s">
        <v>27</v>
      </c>
      <c r="C59" s="24"/>
      <c r="D59" s="30"/>
      <c r="E59" s="30" t="s">
        <v>49</v>
      </c>
      <c r="J59"/>
      <c r="K59"/>
      <c r="L59"/>
    </row>
    <row r="60" spans="2:12" ht="15">
      <c r="B60" s="30" t="s">
        <v>25</v>
      </c>
      <c r="E60" s="30" t="s">
        <v>25</v>
      </c>
      <c r="J60"/>
      <c r="K60"/>
      <c r="L60"/>
    </row>
    <row r="61" spans="10:12" ht="12.75">
      <c r="J61"/>
      <c r="K61"/>
      <c r="L61"/>
    </row>
    <row r="62" spans="10:12" ht="12.75">
      <c r="J62"/>
      <c r="K62"/>
      <c r="L62"/>
    </row>
    <row r="63" spans="10:12" ht="12.75">
      <c r="J63"/>
      <c r="K63"/>
      <c r="L63"/>
    </row>
    <row r="64" spans="10:12" ht="12.75">
      <c r="J64"/>
      <c r="K64"/>
      <c r="L64"/>
    </row>
    <row r="65" spans="10:12" ht="12.75">
      <c r="J65"/>
      <c r="K65"/>
      <c r="L65"/>
    </row>
    <row r="66" spans="10:12" ht="12.75">
      <c r="J66"/>
      <c r="K66"/>
      <c r="L66"/>
    </row>
    <row r="67" spans="10:12" ht="12.75">
      <c r="J67"/>
      <c r="K67"/>
      <c r="L67"/>
    </row>
    <row r="68" spans="10:12" ht="12.75">
      <c r="J68"/>
      <c r="K68"/>
      <c r="L68"/>
    </row>
    <row r="69" spans="10:12" ht="12.75">
      <c r="J69"/>
      <c r="K69"/>
      <c r="L69"/>
    </row>
    <row r="70" spans="10:12" ht="12.75">
      <c r="J70"/>
      <c r="K70"/>
      <c r="L70"/>
    </row>
    <row r="71" spans="10:12" ht="12.75">
      <c r="J71"/>
      <c r="K71"/>
      <c r="L71"/>
    </row>
    <row r="72" spans="10:12" ht="12.75">
      <c r="J72"/>
      <c r="K72"/>
      <c r="L72"/>
    </row>
    <row r="73" spans="10:12" ht="12.75">
      <c r="J73"/>
      <c r="K73"/>
      <c r="L73"/>
    </row>
    <row r="74" spans="10:12" ht="12.75">
      <c r="J74"/>
      <c r="K74"/>
      <c r="L74"/>
    </row>
    <row r="75" spans="10:12" ht="12.75">
      <c r="J75"/>
      <c r="K75"/>
      <c r="L75"/>
    </row>
    <row r="76" spans="10:12" ht="12.75">
      <c r="J76"/>
      <c r="K76"/>
      <c r="L76"/>
    </row>
    <row r="77" spans="10:12" ht="12.75">
      <c r="J77"/>
      <c r="K77"/>
      <c r="L77"/>
    </row>
    <row r="78" spans="10:12" ht="12.75">
      <c r="J78"/>
      <c r="K78"/>
      <c r="L78"/>
    </row>
    <row r="79" spans="10:12" ht="12.75">
      <c r="J79"/>
      <c r="K79"/>
      <c r="L79"/>
    </row>
    <row r="80" spans="10:12" ht="12.75">
      <c r="J80"/>
      <c r="K80"/>
      <c r="L80"/>
    </row>
    <row r="81" spans="10:12" ht="12.75">
      <c r="J81"/>
      <c r="K81"/>
      <c r="L81"/>
    </row>
    <row r="82" spans="10:12" ht="12.75">
      <c r="J82"/>
      <c r="K82"/>
      <c r="L82"/>
    </row>
    <row r="83" spans="10:12" ht="12.75">
      <c r="J83"/>
      <c r="K83"/>
      <c r="L83"/>
    </row>
    <row r="84" spans="10:12" ht="12.75">
      <c r="J84"/>
      <c r="K84"/>
      <c r="L84"/>
    </row>
    <row r="85" spans="10:12" ht="12.75">
      <c r="J85"/>
      <c r="K85"/>
      <c r="L85"/>
    </row>
    <row r="86" spans="10:12" ht="12.75">
      <c r="J86"/>
      <c r="K86"/>
      <c r="L86"/>
    </row>
    <row r="87" spans="10:12" ht="12.75">
      <c r="J87"/>
      <c r="K87"/>
      <c r="L87"/>
    </row>
    <row r="88" spans="10:12" ht="12.75">
      <c r="J88"/>
      <c r="K88"/>
      <c r="L88"/>
    </row>
    <row r="89" spans="10:12" ht="12.75">
      <c r="J89"/>
      <c r="K89"/>
      <c r="L89"/>
    </row>
    <row r="90" spans="10:12" ht="12.75">
      <c r="J90"/>
      <c r="K90"/>
      <c r="L90"/>
    </row>
    <row r="91" spans="10:12" ht="12.75">
      <c r="J91"/>
      <c r="K91"/>
      <c r="L91"/>
    </row>
    <row r="92" spans="10:12" ht="12.75">
      <c r="J92"/>
      <c r="K92"/>
      <c r="L92"/>
    </row>
    <row r="93" spans="10:12" ht="12.75">
      <c r="J93"/>
      <c r="K93"/>
      <c r="L93"/>
    </row>
    <row r="94" spans="10:12" ht="12.75">
      <c r="J94"/>
      <c r="K94"/>
      <c r="L94"/>
    </row>
    <row r="95" spans="10:12" ht="12.75">
      <c r="J95"/>
      <c r="K95"/>
      <c r="L95"/>
    </row>
    <row r="96" spans="10:12" ht="12.75">
      <c r="J96"/>
      <c r="K96"/>
      <c r="L96"/>
    </row>
    <row r="97" spans="10:12" ht="12.75">
      <c r="J97"/>
      <c r="K97"/>
      <c r="L97"/>
    </row>
    <row r="98" spans="10:12" ht="12.75">
      <c r="J98"/>
      <c r="K98"/>
      <c r="L98"/>
    </row>
    <row r="99" spans="10:12" ht="12.75">
      <c r="J99"/>
      <c r="K99"/>
      <c r="L99"/>
    </row>
    <row r="100" spans="10:12" ht="12.75">
      <c r="J100"/>
      <c r="K100"/>
      <c r="L100"/>
    </row>
    <row r="101" spans="10:12" ht="12.75">
      <c r="J101"/>
      <c r="K101"/>
      <c r="L101"/>
    </row>
    <row r="102" spans="10:12" ht="12.75">
      <c r="J102"/>
      <c r="K102"/>
      <c r="L102"/>
    </row>
    <row r="103" spans="10:12" ht="12.75">
      <c r="J103"/>
      <c r="K103"/>
      <c r="L103"/>
    </row>
    <row r="104" spans="10:12" ht="12.75">
      <c r="J104"/>
      <c r="K104"/>
      <c r="L104"/>
    </row>
    <row r="105" spans="10:12" ht="12.75">
      <c r="J105"/>
      <c r="K105"/>
      <c r="L105"/>
    </row>
    <row r="106" spans="10:12" ht="12.75">
      <c r="J106"/>
      <c r="K106"/>
      <c r="L106"/>
    </row>
    <row r="107" spans="10:12" ht="12.75">
      <c r="J107"/>
      <c r="K107"/>
      <c r="L107"/>
    </row>
    <row r="108" spans="10:12" ht="12.75">
      <c r="J108"/>
      <c r="K108"/>
      <c r="L108"/>
    </row>
    <row r="109" spans="10:12" ht="12.75">
      <c r="J109"/>
      <c r="K109"/>
      <c r="L109"/>
    </row>
    <row r="110" spans="10:12" ht="12.75">
      <c r="J110"/>
      <c r="K110"/>
      <c r="L110"/>
    </row>
    <row r="111" spans="10:12" ht="12.75">
      <c r="J111"/>
      <c r="K111"/>
      <c r="L111"/>
    </row>
    <row r="112" spans="10:12" ht="12.75">
      <c r="J112"/>
      <c r="K112"/>
      <c r="L112"/>
    </row>
    <row r="113" spans="10:12" ht="12.75">
      <c r="J113"/>
      <c r="K113"/>
      <c r="L113"/>
    </row>
    <row r="114" spans="10:12" ht="12.75">
      <c r="J114"/>
      <c r="K114"/>
      <c r="L114"/>
    </row>
    <row r="115" spans="10:12" ht="12.75">
      <c r="J115"/>
      <c r="K115"/>
      <c r="L115"/>
    </row>
    <row r="116" spans="10:12" ht="12.75">
      <c r="J116"/>
      <c r="K116"/>
      <c r="L116"/>
    </row>
    <row r="117" spans="10:12" ht="12.75">
      <c r="J117"/>
      <c r="K117"/>
      <c r="L117"/>
    </row>
    <row r="118" spans="10:12" ht="12.75">
      <c r="J118"/>
      <c r="K118"/>
      <c r="L118"/>
    </row>
    <row r="119" spans="10:12" ht="12.75">
      <c r="J119"/>
      <c r="K119"/>
      <c r="L119"/>
    </row>
    <row r="120" spans="10:12" ht="12.75">
      <c r="J120"/>
      <c r="K120"/>
      <c r="L120"/>
    </row>
    <row r="121" spans="10:12" ht="12.75">
      <c r="J121"/>
      <c r="K121"/>
      <c r="L121"/>
    </row>
    <row r="122" spans="10:12" ht="12.75">
      <c r="J122"/>
      <c r="K122"/>
      <c r="L122"/>
    </row>
    <row r="123" spans="10:12" ht="12.75">
      <c r="J123"/>
      <c r="K123"/>
      <c r="L123"/>
    </row>
    <row r="124" spans="10:12" ht="12.75">
      <c r="J124"/>
      <c r="K124"/>
      <c r="L124"/>
    </row>
    <row r="125" spans="10:12" ht="12.75">
      <c r="J125"/>
      <c r="K125"/>
      <c r="L125"/>
    </row>
    <row r="126" spans="10:12" ht="12.75">
      <c r="J126"/>
      <c r="K126"/>
      <c r="L126"/>
    </row>
    <row r="127" spans="10:12" ht="12.75">
      <c r="J127"/>
      <c r="K127"/>
      <c r="L127"/>
    </row>
    <row r="128" spans="10:12" ht="12.75">
      <c r="J128"/>
      <c r="K128"/>
      <c r="L128"/>
    </row>
    <row r="129" spans="10:12" ht="12.75">
      <c r="J129"/>
      <c r="K129"/>
      <c r="L129"/>
    </row>
    <row r="130" spans="10:12" ht="12.75">
      <c r="J130"/>
      <c r="K130"/>
      <c r="L130"/>
    </row>
    <row r="131" spans="10:12" ht="12.75">
      <c r="J131"/>
      <c r="K131"/>
      <c r="L131"/>
    </row>
    <row r="132" spans="10:12" ht="12.75">
      <c r="J132"/>
      <c r="K132"/>
      <c r="L132"/>
    </row>
    <row r="133" spans="10:12" ht="12.75">
      <c r="J133"/>
      <c r="K133"/>
      <c r="L133"/>
    </row>
    <row r="134" spans="10:12" ht="12.75">
      <c r="J134"/>
      <c r="K134"/>
      <c r="L134"/>
    </row>
    <row r="135" spans="10:12" ht="12.75">
      <c r="J135"/>
      <c r="K135"/>
      <c r="L135"/>
    </row>
    <row r="136" spans="10:12" ht="12.75">
      <c r="J136"/>
      <c r="K136"/>
      <c r="L136"/>
    </row>
    <row r="137" spans="10:12" ht="12.75">
      <c r="J137"/>
      <c r="K137"/>
      <c r="L137"/>
    </row>
    <row r="138" spans="10:12" ht="12.75">
      <c r="J138"/>
      <c r="K138"/>
      <c r="L138"/>
    </row>
    <row r="139" spans="10:12" ht="12.75">
      <c r="J139"/>
      <c r="K139"/>
      <c r="L139"/>
    </row>
    <row r="140" spans="10:12" ht="12.75">
      <c r="J140"/>
      <c r="K140"/>
      <c r="L140"/>
    </row>
    <row r="141" spans="10:12" ht="12.75">
      <c r="J141"/>
      <c r="K141"/>
      <c r="L141"/>
    </row>
    <row r="142" spans="10:12" ht="12.75">
      <c r="J142"/>
      <c r="K142"/>
      <c r="L142"/>
    </row>
    <row r="143" spans="10:12" ht="12.75">
      <c r="J143"/>
      <c r="K143"/>
      <c r="L143"/>
    </row>
    <row r="144" spans="10:12" ht="12.75">
      <c r="J144"/>
      <c r="K144"/>
      <c r="L144"/>
    </row>
    <row r="145" spans="10:12" ht="12.75">
      <c r="J145"/>
      <c r="K145"/>
      <c r="L145"/>
    </row>
    <row r="146" spans="10:12" ht="12.75">
      <c r="J146"/>
      <c r="K146"/>
      <c r="L146"/>
    </row>
    <row r="147" spans="10:12" ht="12.75">
      <c r="J147"/>
      <c r="K147"/>
      <c r="L147"/>
    </row>
    <row r="148" spans="10:12" ht="12.75">
      <c r="J148"/>
      <c r="K148"/>
      <c r="L148"/>
    </row>
    <row r="149" spans="10:12" ht="12.75">
      <c r="J149"/>
      <c r="K149"/>
      <c r="L149"/>
    </row>
    <row r="150" spans="10:12" ht="12.75">
      <c r="J150"/>
      <c r="K150"/>
      <c r="L150"/>
    </row>
  </sheetData>
  <sheetProtection/>
  <mergeCells count="7">
    <mergeCell ref="D1:G5"/>
    <mergeCell ref="A8:A9"/>
    <mergeCell ref="B8:B9"/>
    <mergeCell ref="C8:C9"/>
    <mergeCell ref="D8:D9"/>
    <mergeCell ref="E8:G8"/>
    <mergeCell ref="A7:G7"/>
  </mergeCells>
  <printOptions/>
  <pageMargins left="0.75" right="0.55" top="0.5" bottom="0.5" header="0.5" footer="0.38"/>
  <pageSetup fitToHeight="0" fitToWidth="0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2"/>
  <sheetViews>
    <sheetView view="pageBreakPreview" zoomScaleSheetLayoutView="100" zoomScalePageLayoutView="0" workbookViewId="0" topLeftCell="A85">
      <selection activeCell="A91" sqref="A91:IV91"/>
    </sheetView>
  </sheetViews>
  <sheetFormatPr defaultColWidth="9.140625" defaultRowHeight="12.75"/>
  <cols>
    <col min="1" max="1" width="4.140625" style="9" bestFit="1" customWidth="1"/>
    <col min="2" max="2" width="53.57421875" style="11" customWidth="1"/>
    <col min="3" max="3" width="9.00390625" style="0" customWidth="1"/>
    <col min="4" max="4" width="11.421875" style="0" customWidth="1"/>
    <col min="5" max="5" width="8.00390625" style="12" customWidth="1"/>
    <col min="6" max="6" width="9.28125" style="19" customWidth="1"/>
    <col min="7" max="7" width="12.28125" style="0" customWidth="1"/>
    <col min="9" max="9" width="12.140625" style="0" bestFit="1" customWidth="1"/>
    <col min="10" max="13" width="9.140625" style="12" customWidth="1"/>
  </cols>
  <sheetData>
    <row r="1" spans="2:7" ht="15">
      <c r="B1" s="31" t="s">
        <v>29</v>
      </c>
      <c r="D1" s="91" t="s">
        <v>51</v>
      </c>
      <c r="E1" s="91"/>
      <c r="F1" s="91"/>
      <c r="G1" s="91"/>
    </row>
    <row r="2" spans="2:7" ht="15">
      <c r="B2" s="31" t="s">
        <v>30</v>
      </c>
      <c r="D2" s="91"/>
      <c r="E2" s="91"/>
      <c r="F2" s="91"/>
      <c r="G2" s="91"/>
    </row>
    <row r="3" spans="2:7" ht="15">
      <c r="B3" s="31" t="s">
        <v>31</v>
      </c>
      <c r="D3" s="91"/>
      <c r="E3" s="91"/>
      <c r="F3" s="91"/>
      <c r="G3" s="91"/>
    </row>
    <row r="4" spans="2:7" ht="15">
      <c r="B4" s="31" t="s">
        <v>24</v>
      </c>
      <c r="D4" s="91"/>
      <c r="E4" s="91"/>
      <c r="F4" s="91"/>
      <c r="G4" s="91"/>
    </row>
    <row r="5" spans="2:7" ht="15">
      <c r="B5" s="31" t="s">
        <v>28</v>
      </c>
      <c r="D5" s="91"/>
      <c r="E5" s="91"/>
      <c r="F5" s="91"/>
      <c r="G5" s="91"/>
    </row>
    <row r="6" spans="1:6" ht="18.75" thickBot="1">
      <c r="A6" s="100" t="s">
        <v>23</v>
      </c>
      <c r="B6" s="100"/>
      <c r="C6" s="100"/>
      <c r="D6" s="100"/>
      <c r="E6" s="100"/>
      <c r="F6" s="100"/>
    </row>
    <row r="7" spans="1:7" ht="12.75">
      <c r="A7" s="92" t="s">
        <v>13</v>
      </c>
      <c r="B7" s="94" t="s">
        <v>14</v>
      </c>
      <c r="C7" s="94" t="s">
        <v>15</v>
      </c>
      <c r="D7" s="96" t="s">
        <v>9</v>
      </c>
      <c r="E7" s="98" t="s">
        <v>16</v>
      </c>
      <c r="F7" s="98"/>
      <c r="G7" s="99"/>
    </row>
    <row r="8" spans="1:13" ht="25.5">
      <c r="A8" s="93"/>
      <c r="B8" s="95"/>
      <c r="C8" s="95"/>
      <c r="D8" s="97"/>
      <c r="E8" s="36" t="s">
        <v>17</v>
      </c>
      <c r="F8" s="46" t="s">
        <v>19</v>
      </c>
      <c r="G8" s="37" t="s">
        <v>11</v>
      </c>
      <c r="I8" t="s">
        <v>52</v>
      </c>
      <c r="J8" s="12" t="s">
        <v>53</v>
      </c>
      <c r="K8" s="12" t="s">
        <v>54</v>
      </c>
      <c r="M8" s="12" t="s">
        <v>55</v>
      </c>
    </row>
    <row r="9" spans="1:7" ht="15.75">
      <c r="A9" s="33"/>
      <c r="B9" s="44" t="s">
        <v>18</v>
      </c>
      <c r="C9" s="34"/>
      <c r="D9" s="35"/>
      <c r="E9" s="38"/>
      <c r="F9" s="47"/>
      <c r="G9" s="39"/>
    </row>
    <row r="10" spans="1:13" ht="25.5">
      <c r="A10" s="40">
        <v>1</v>
      </c>
      <c r="B10" s="1" t="s">
        <v>0</v>
      </c>
      <c r="C10" s="10" t="s">
        <v>1</v>
      </c>
      <c r="D10" s="10">
        <v>5</v>
      </c>
      <c r="E10" s="26">
        <v>4.4</v>
      </c>
      <c r="F10" s="60">
        <f>ROUND(D10*E10,2)</f>
        <v>22</v>
      </c>
      <c r="G10" s="41"/>
      <c r="I10" s="26">
        <v>4.2</v>
      </c>
      <c r="J10" s="26">
        <v>4.17</v>
      </c>
      <c r="K10" s="26">
        <v>3</v>
      </c>
      <c r="L10" s="26"/>
      <c r="M10" s="26">
        <f>AVERAGE(I10:L10)</f>
        <v>3.7900000000000005</v>
      </c>
    </row>
    <row r="11" spans="1:13" ht="25.5">
      <c r="A11" s="40">
        <f>A10+1</f>
        <v>2</v>
      </c>
      <c r="B11" s="1" t="s">
        <v>2</v>
      </c>
      <c r="C11" s="10" t="s">
        <v>1</v>
      </c>
      <c r="D11" s="10">
        <v>10</v>
      </c>
      <c r="E11" s="26">
        <v>4.4</v>
      </c>
      <c r="F11" s="60">
        <f aca="true" t="shared" si="0" ref="F11:F46">ROUND(D11*E11,2)</f>
        <v>44</v>
      </c>
      <c r="G11" s="41"/>
      <c r="I11" s="26">
        <v>4.2</v>
      </c>
      <c r="J11" s="26">
        <v>4.17</v>
      </c>
      <c r="K11" s="26">
        <v>3</v>
      </c>
      <c r="L11" s="26"/>
      <c r="M11" s="26">
        <f aca="true" t="shared" si="1" ref="M11:M74">AVERAGE(I11:L11)</f>
        <v>3.7900000000000005</v>
      </c>
    </row>
    <row r="12" spans="1:13" ht="25.5">
      <c r="A12" s="40">
        <f aca="true" t="shared" si="2" ref="A12:A46">A11+1</f>
        <v>3</v>
      </c>
      <c r="B12" s="1" t="s">
        <v>56</v>
      </c>
      <c r="C12" s="10" t="s">
        <v>1</v>
      </c>
      <c r="D12" s="10">
        <v>5</v>
      </c>
      <c r="E12" s="26">
        <v>4.4</v>
      </c>
      <c r="F12" s="60">
        <f t="shared" si="0"/>
        <v>22</v>
      </c>
      <c r="G12" s="41"/>
      <c r="I12" s="26">
        <v>4.2</v>
      </c>
      <c r="J12" s="26">
        <v>4.17</v>
      </c>
      <c r="K12" s="26">
        <v>3</v>
      </c>
      <c r="L12" s="26"/>
      <c r="M12" s="26">
        <f t="shared" si="1"/>
        <v>3.7900000000000005</v>
      </c>
    </row>
    <row r="13" spans="1:13" ht="25.5">
      <c r="A13" s="40">
        <f t="shared" si="2"/>
        <v>4</v>
      </c>
      <c r="B13" s="1" t="s">
        <v>57</v>
      </c>
      <c r="C13" s="10" t="s">
        <v>1</v>
      </c>
      <c r="D13" s="10">
        <v>5</v>
      </c>
      <c r="E13" s="26">
        <v>4.4</v>
      </c>
      <c r="F13" s="60">
        <f t="shared" si="0"/>
        <v>22</v>
      </c>
      <c r="G13" s="41"/>
      <c r="I13" s="26">
        <v>4.2</v>
      </c>
      <c r="J13" s="26">
        <v>4.17</v>
      </c>
      <c r="K13" s="26">
        <v>3</v>
      </c>
      <c r="L13" s="26"/>
      <c r="M13" s="26">
        <f t="shared" si="1"/>
        <v>3.7900000000000005</v>
      </c>
    </row>
    <row r="14" spans="1:13" ht="12.75">
      <c r="A14" s="40">
        <f t="shared" si="2"/>
        <v>5</v>
      </c>
      <c r="B14" s="1" t="s">
        <v>58</v>
      </c>
      <c r="C14" s="10" t="s">
        <v>1</v>
      </c>
      <c r="D14" s="10">
        <v>2</v>
      </c>
      <c r="E14" s="26">
        <v>2.8</v>
      </c>
      <c r="F14" s="60">
        <f t="shared" si="0"/>
        <v>5.6</v>
      </c>
      <c r="G14" s="41"/>
      <c r="I14" s="26">
        <v>1.71</v>
      </c>
      <c r="J14" s="26">
        <v>2.7</v>
      </c>
      <c r="K14" s="26">
        <v>1.94</v>
      </c>
      <c r="L14" s="26"/>
      <c r="M14" s="26">
        <f t="shared" si="1"/>
        <v>2.1166666666666667</v>
      </c>
    </row>
    <row r="15" spans="1:13" ht="12.75">
      <c r="A15" s="40">
        <f t="shared" si="2"/>
        <v>6</v>
      </c>
      <c r="B15" s="1" t="s">
        <v>59</v>
      </c>
      <c r="C15" s="10" t="s">
        <v>1</v>
      </c>
      <c r="D15" s="10">
        <v>6</v>
      </c>
      <c r="E15" s="26">
        <v>2.6</v>
      </c>
      <c r="F15" s="60">
        <f t="shared" si="0"/>
        <v>15.6</v>
      </c>
      <c r="G15" s="41"/>
      <c r="I15" s="26">
        <v>2.04</v>
      </c>
      <c r="J15" s="26">
        <v>2.35</v>
      </c>
      <c r="K15" s="26">
        <v>2.52</v>
      </c>
      <c r="L15" s="26"/>
      <c r="M15" s="26">
        <f t="shared" si="1"/>
        <v>2.3033333333333332</v>
      </c>
    </row>
    <row r="16" spans="1:13" ht="25.5">
      <c r="A16" s="40">
        <f t="shared" si="2"/>
        <v>7</v>
      </c>
      <c r="B16" s="2" t="s">
        <v>60</v>
      </c>
      <c r="C16" s="10" t="s">
        <v>1</v>
      </c>
      <c r="D16" s="10">
        <v>6</v>
      </c>
      <c r="E16" s="26">
        <v>22</v>
      </c>
      <c r="F16" s="60">
        <f t="shared" si="0"/>
        <v>132</v>
      </c>
      <c r="G16" s="41"/>
      <c r="I16" s="26">
        <v>17.3</v>
      </c>
      <c r="J16" s="26">
        <v>21.39</v>
      </c>
      <c r="K16" s="26">
        <v>18.6</v>
      </c>
      <c r="L16" s="26"/>
      <c r="M16" s="26">
        <f t="shared" si="1"/>
        <v>19.096666666666668</v>
      </c>
    </row>
    <row r="17" spans="1:13" ht="25.5">
      <c r="A17" s="40">
        <f t="shared" si="2"/>
        <v>8</v>
      </c>
      <c r="B17" s="2" t="s">
        <v>61</v>
      </c>
      <c r="C17" s="10" t="s">
        <v>1</v>
      </c>
      <c r="D17" s="10">
        <v>5</v>
      </c>
      <c r="E17" s="26">
        <v>50</v>
      </c>
      <c r="F17" s="60">
        <f t="shared" si="0"/>
        <v>250</v>
      </c>
      <c r="G17" s="41"/>
      <c r="I17" s="26">
        <v>41.5</v>
      </c>
      <c r="J17" s="26">
        <v>47.71</v>
      </c>
      <c r="K17" s="26">
        <v>42</v>
      </c>
      <c r="L17" s="26"/>
      <c r="M17" s="26">
        <f t="shared" si="1"/>
        <v>43.73666666666667</v>
      </c>
    </row>
    <row r="18" spans="1:13" ht="38.25">
      <c r="A18" s="40">
        <f t="shared" si="2"/>
        <v>9</v>
      </c>
      <c r="B18" s="2" t="s">
        <v>62</v>
      </c>
      <c r="C18" s="10" t="s">
        <v>1</v>
      </c>
      <c r="D18" s="10">
        <v>10</v>
      </c>
      <c r="E18" s="26">
        <v>10</v>
      </c>
      <c r="F18" s="60">
        <f t="shared" si="0"/>
        <v>100</v>
      </c>
      <c r="G18" s="41"/>
      <c r="I18" s="26">
        <v>8.02</v>
      </c>
      <c r="J18" s="26">
        <v>9.31</v>
      </c>
      <c r="K18" s="26">
        <v>12</v>
      </c>
      <c r="L18" s="26"/>
      <c r="M18" s="26">
        <f t="shared" si="1"/>
        <v>9.776666666666666</v>
      </c>
    </row>
    <row r="19" spans="1:13" ht="38.25">
      <c r="A19" s="40">
        <f t="shared" si="2"/>
        <v>10</v>
      </c>
      <c r="B19" s="2" t="s">
        <v>63</v>
      </c>
      <c r="C19" s="10" t="s">
        <v>1</v>
      </c>
      <c r="D19" s="10">
        <v>4</v>
      </c>
      <c r="E19" s="26">
        <v>34</v>
      </c>
      <c r="F19" s="60">
        <f t="shared" si="0"/>
        <v>136</v>
      </c>
      <c r="G19" s="41"/>
      <c r="I19" s="26">
        <v>24</v>
      </c>
      <c r="J19" s="26">
        <v>27.93</v>
      </c>
      <c r="K19" s="26">
        <v>32.4</v>
      </c>
      <c r="L19" s="26"/>
      <c r="M19" s="26">
        <f t="shared" si="1"/>
        <v>28.11</v>
      </c>
    </row>
    <row r="20" spans="1:13" ht="25.5">
      <c r="A20" s="40">
        <f t="shared" si="2"/>
        <v>11</v>
      </c>
      <c r="B20" s="1" t="s">
        <v>64</v>
      </c>
      <c r="C20" s="10" t="s">
        <v>1</v>
      </c>
      <c r="D20" s="10">
        <v>6</v>
      </c>
      <c r="E20" s="26">
        <v>28</v>
      </c>
      <c r="F20" s="60">
        <f t="shared" si="0"/>
        <v>168</v>
      </c>
      <c r="G20" s="41"/>
      <c r="I20" s="26">
        <v>23.18</v>
      </c>
      <c r="J20" s="26">
        <v>26.95</v>
      </c>
      <c r="K20" s="26">
        <v>27.6</v>
      </c>
      <c r="L20" s="26"/>
      <c r="M20" s="26">
        <f t="shared" si="1"/>
        <v>25.909999999999997</v>
      </c>
    </row>
    <row r="21" spans="1:13" ht="25.5">
      <c r="A21" s="40">
        <f t="shared" si="2"/>
        <v>12</v>
      </c>
      <c r="B21" s="1" t="s">
        <v>65</v>
      </c>
      <c r="C21" s="10" t="s">
        <v>1</v>
      </c>
      <c r="D21" s="10">
        <v>8</v>
      </c>
      <c r="E21" s="26">
        <v>2.5</v>
      </c>
      <c r="F21" s="60">
        <f t="shared" si="0"/>
        <v>20</v>
      </c>
      <c r="G21" s="41"/>
      <c r="I21" s="26">
        <v>1.37</v>
      </c>
      <c r="J21" s="26">
        <v>1.6</v>
      </c>
      <c r="K21" s="26">
        <v>2.52</v>
      </c>
      <c r="L21" s="26"/>
      <c r="M21" s="26">
        <f t="shared" si="1"/>
        <v>1.83</v>
      </c>
    </row>
    <row r="22" spans="1:13" ht="25.5">
      <c r="A22" s="40">
        <f t="shared" si="2"/>
        <v>13</v>
      </c>
      <c r="B22" s="1" t="s">
        <v>66</v>
      </c>
      <c r="C22" s="10" t="s">
        <v>1</v>
      </c>
      <c r="D22" s="10">
        <v>8</v>
      </c>
      <c r="E22" s="26">
        <v>24</v>
      </c>
      <c r="F22" s="60">
        <f t="shared" si="0"/>
        <v>192</v>
      </c>
      <c r="G22" s="41"/>
      <c r="I22" s="26">
        <v>17.85</v>
      </c>
      <c r="J22" s="26">
        <v>29.4</v>
      </c>
      <c r="K22" s="26">
        <v>14.88</v>
      </c>
      <c r="L22" s="26"/>
      <c r="M22" s="26">
        <f t="shared" si="1"/>
        <v>20.71</v>
      </c>
    </row>
    <row r="23" spans="1:13" ht="12.75">
      <c r="A23" s="40">
        <f t="shared" si="2"/>
        <v>14</v>
      </c>
      <c r="B23" s="1" t="s">
        <v>67</v>
      </c>
      <c r="C23" s="10" t="s">
        <v>1</v>
      </c>
      <c r="D23" s="10">
        <v>8</v>
      </c>
      <c r="E23" s="26">
        <v>5.8</v>
      </c>
      <c r="F23" s="60">
        <f t="shared" si="0"/>
        <v>46.4</v>
      </c>
      <c r="G23" s="41"/>
      <c r="I23" s="26">
        <v>5.31</v>
      </c>
      <c r="J23" s="26">
        <v>5.39</v>
      </c>
      <c r="K23" s="26">
        <v>5.52</v>
      </c>
      <c r="L23" s="26"/>
      <c r="M23" s="26">
        <f t="shared" si="1"/>
        <v>5.406666666666666</v>
      </c>
    </row>
    <row r="24" spans="1:13" ht="12.75">
      <c r="A24" s="40">
        <f t="shared" si="2"/>
        <v>15</v>
      </c>
      <c r="B24" s="1" t="s">
        <v>3</v>
      </c>
      <c r="C24" s="10" t="s">
        <v>1</v>
      </c>
      <c r="D24" s="10">
        <v>50</v>
      </c>
      <c r="E24" s="26">
        <v>1.4</v>
      </c>
      <c r="F24" s="60">
        <f t="shared" si="0"/>
        <v>70</v>
      </c>
      <c r="G24" s="41"/>
      <c r="I24" s="26">
        <v>0.87</v>
      </c>
      <c r="J24" s="26">
        <v>1.39</v>
      </c>
      <c r="K24" s="26">
        <v>0.46</v>
      </c>
      <c r="L24" s="26"/>
      <c r="M24" s="26">
        <f t="shared" si="1"/>
        <v>0.9066666666666666</v>
      </c>
    </row>
    <row r="25" spans="1:13" ht="12.75">
      <c r="A25" s="40">
        <f t="shared" si="2"/>
        <v>16</v>
      </c>
      <c r="B25" s="2" t="s">
        <v>68</v>
      </c>
      <c r="C25" s="10" t="s">
        <v>1</v>
      </c>
      <c r="D25" s="3">
        <v>2</v>
      </c>
      <c r="E25" s="26">
        <v>4.6</v>
      </c>
      <c r="F25" s="60">
        <f t="shared" si="0"/>
        <v>9.2</v>
      </c>
      <c r="G25" s="41"/>
      <c r="I25" s="26">
        <v>3.15</v>
      </c>
      <c r="J25" s="26">
        <v>3.76</v>
      </c>
      <c r="K25" s="26">
        <v>4.56</v>
      </c>
      <c r="L25" s="26"/>
      <c r="M25" s="26">
        <f t="shared" si="1"/>
        <v>3.823333333333333</v>
      </c>
    </row>
    <row r="26" spans="1:13" ht="25.5">
      <c r="A26" s="40">
        <f t="shared" si="2"/>
        <v>17</v>
      </c>
      <c r="B26" s="2" t="s">
        <v>69</v>
      </c>
      <c r="C26" s="10" t="s">
        <v>1</v>
      </c>
      <c r="D26" s="3">
        <v>3</v>
      </c>
      <c r="E26" s="26">
        <v>18</v>
      </c>
      <c r="F26" s="60">
        <f t="shared" si="0"/>
        <v>54</v>
      </c>
      <c r="G26" s="41"/>
      <c r="I26" s="26">
        <v>9.5</v>
      </c>
      <c r="J26" s="26">
        <v>17.5</v>
      </c>
      <c r="K26" s="26">
        <v>10.8</v>
      </c>
      <c r="L26" s="26"/>
      <c r="M26" s="26">
        <f t="shared" si="1"/>
        <v>12.6</v>
      </c>
    </row>
    <row r="27" spans="1:13" ht="25.5">
      <c r="A27" s="40">
        <f t="shared" si="2"/>
        <v>18</v>
      </c>
      <c r="B27" s="2" t="s">
        <v>70</v>
      </c>
      <c r="C27" s="10" t="s">
        <v>1</v>
      </c>
      <c r="D27" s="3">
        <v>3</v>
      </c>
      <c r="E27" s="26">
        <v>27</v>
      </c>
      <c r="F27" s="60">
        <f t="shared" si="0"/>
        <v>81</v>
      </c>
      <c r="G27" s="41"/>
      <c r="I27" s="26">
        <v>13.7</v>
      </c>
      <c r="J27" s="26">
        <v>26</v>
      </c>
      <c r="K27" s="26">
        <v>13.92</v>
      </c>
      <c r="L27" s="26"/>
      <c r="M27" s="26">
        <f t="shared" si="1"/>
        <v>17.873333333333335</v>
      </c>
    </row>
    <row r="28" spans="1:13" ht="12.75">
      <c r="A28" s="40">
        <f t="shared" si="2"/>
        <v>19</v>
      </c>
      <c r="B28" s="1" t="s">
        <v>35</v>
      </c>
      <c r="C28" s="10" t="s">
        <v>36</v>
      </c>
      <c r="D28" s="10">
        <v>200</v>
      </c>
      <c r="E28" s="26">
        <v>0.42</v>
      </c>
      <c r="F28" s="60">
        <f t="shared" si="0"/>
        <v>84</v>
      </c>
      <c r="G28" s="41"/>
      <c r="I28" s="26">
        <v>0.35</v>
      </c>
      <c r="J28" s="26">
        <v>0.37</v>
      </c>
      <c r="K28" s="26">
        <v>0.4</v>
      </c>
      <c r="L28" s="26"/>
      <c r="M28" s="26">
        <f t="shared" si="1"/>
        <v>0.37333333333333335</v>
      </c>
    </row>
    <row r="29" spans="1:13" ht="12.75">
      <c r="A29" s="40">
        <f t="shared" si="2"/>
        <v>20</v>
      </c>
      <c r="B29" s="1" t="s">
        <v>43</v>
      </c>
      <c r="C29" s="10" t="s">
        <v>36</v>
      </c>
      <c r="D29" s="10">
        <v>199</v>
      </c>
      <c r="E29" s="26">
        <v>0.63</v>
      </c>
      <c r="F29" s="60">
        <f t="shared" si="0"/>
        <v>125.37</v>
      </c>
      <c r="G29" s="41"/>
      <c r="I29" s="26">
        <v>0.53</v>
      </c>
      <c r="J29" s="26">
        <v>0.56</v>
      </c>
      <c r="K29" s="26">
        <v>0.6</v>
      </c>
      <c r="L29" s="26"/>
      <c r="M29" s="26">
        <f t="shared" si="1"/>
        <v>0.5633333333333334</v>
      </c>
    </row>
    <row r="30" spans="1:13" ht="12.75">
      <c r="A30" s="40">
        <f t="shared" si="2"/>
        <v>21</v>
      </c>
      <c r="B30" s="1" t="s">
        <v>71</v>
      </c>
      <c r="C30" s="10" t="s">
        <v>36</v>
      </c>
      <c r="D30" s="10">
        <v>50</v>
      </c>
      <c r="E30" s="26">
        <v>0.64</v>
      </c>
      <c r="F30" s="60">
        <f t="shared" si="0"/>
        <v>32</v>
      </c>
      <c r="G30" s="41"/>
      <c r="I30" s="26">
        <v>0.54</v>
      </c>
      <c r="J30" s="26">
        <v>0.57</v>
      </c>
      <c r="K30" s="26">
        <v>0.61</v>
      </c>
      <c r="L30" s="26"/>
      <c r="M30" s="26">
        <f t="shared" si="1"/>
        <v>0.5733333333333333</v>
      </c>
    </row>
    <row r="31" spans="1:13" ht="12.75">
      <c r="A31" s="40">
        <f t="shared" si="2"/>
        <v>22</v>
      </c>
      <c r="B31" s="1" t="s">
        <v>72</v>
      </c>
      <c r="C31" s="10" t="s">
        <v>36</v>
      </c>
      <c r="D31" s="10">
        <v>50</v>
      </c>
      <c r="E31" s="26">
        <v>1.01</v>
      </c>
      <c r="F31" s="60">
        <f t="shared" si="0"/>
        <v>50.5</v>
      </c>
      <c r="G31" s="41"/>
      <c r="I31" s="26">
        <v>0.85</v>
      </c>
      <c r="J31" s="26">
        <v>0.89</v>
      </c>
      <c r="K31" s="26">
        <v>0.96</v>
      </c>
      <c r="L31" s="26"/>
      <c r="M31" s="26">
        <f t="shared" si="1"/>
        <v>0.9</v>
      </c>
    </row>
    <row r="32" spans="1:13" ht="12.75">
      <c r="A32" s="40">
        <f t="shared" si="2"/>
        <v>23</v>
      </c>
      <c r="B32" s="1" t="s">
        <v>73</v>
      </c>
      <c r="C32" s="10" t="s">
        <v>36</v>
      </c>
      <c r="D32" s="10">
        <v>20</v>
      </c>
      <c r="E32" s="26">
        <v>2.48</v>
      </c>
      <c r="F32" s="60">
        <f t="shared" si="0"/>
        <v>49.6</v>
      </c>
      <c r="G32" s="41"/>
      <c r="I32" s="26">
        <v>2.09</v>
      </c>
      <c r="J32" s="26">
        <v>2.21</v>
      </c>
      <c r="K32" s="26">
        <v>2.36</v>
      </c>
      <c r="L32" s="26"/>
      <c r="M32" s="26">
        <f t="shared" si="1"/>
        <v>2.22</v>
      </c>
    </row>
    <row r="33" spans="1:13" ht="12.75">
      <c r="A33" s="40">
        <f t="shared" si="2"/>
        <v>24</v>
      </c>
      <c r="B33" s="1" t="s">
        <v>74</v>
      </c>
      <c r="C33" s="10" t="s">
        <v>36</v>
      </c>
      <c r="D33" s="4">
        <v>20</v>
      </c>
      <c r="E33" s="26">
        <v>3.91</v>
      </c>
      <c r="F33" s="60">
        <f t="shared" si="0"/>
        <v>78.2</v>
      </c>
      <c r="G33" s="41"/>
      <c r="I33" s="26">
        <v>3.29</v>
      </c>
      <c r="J33" s="26">
        <v>3.48</v>
      </c>
      <c r="K33" s="26">
        <v>3.72</v>
      </c>
      <c r="L33" s="26"/>
      <c r="M33" s="26">
        <f t="shared" si="1"/>
        <v>3.4966666666666666</v>
      </c>
    </row>
    <row r="34" spans="1:13" ht="12.75">
      <c r="A34" s="40">
        <f t="shared" si="2"/>
        <v>25</v>
      </c>
      <c r="B34" s="1" t="s">
        <v>75</v>
      </c>
      <c r="C34" s="10" t="s">
        <v>36</v>
      </c>
      <c r="D34" s="4">
        <v>20</v>
      </c>
      <c r="E34" s="26">
        <v>1.56</v>
      </c>
      <c r="F34" s="60">
        <f t="shared" si="0"/>
        <v>31.2</v>
      </c>
      <c r="G34" s="41"/>
      <c r="I34" s="26">
        <v>1.3</v>
      </c>
      <c r="J34" s="26">
        <v>1.38</v>
      </c>
      <c r="K34" s="61">
        <v>1.49</v>
      </c>
      <c r="L34" s="61"/>
      <c r="M34" s="26">
        <f t="shared" si="1"/>
        <v>1.39</v>
      </c>
    </row>
    <row r="35" spans="1:13" ht="12.75">
      <c r="A35" s="40">
        <f t="shared" si="2"/>
        <v>26</v>
      </c>
      <c r="B35" s="2" t="s">
        <v>76</v>
      </c>
      <c r="C35" s="4" t="s">
        <v>1</v>
      </c>
      <c r="D35" s="4">
        <v>10</v>
      </c>
      <c r="E35" s="61">
        <v>10</v>
      </c>
      <c r="F35" s="60">
        <f t="shared" si="0"/>
        <v>100</v>
      </c>
      <c r="G35" s="41"/>
      <c r="I35" s="61">
        <v>4.35</v>
      </c>
      <c r="J35" s="61">
        <v>8.03</v>
      </c>
      <c r="K35" s="61">
        <v>10.8</v>
      </c>
      <c r="L35" s="61"/>
      <c r="M35" s="26">
        <f t="shared" si="1"/>
        <v>7.726666666666667</v>
      </c>
    </row>
    <row r="36" spans="1:13" ht="12.75">
      <c r="A36" s="40">
        <f t="shared" si="2"/>
        <v>27</v>
      </c>
      <c r="B36" s="1" t="s">
        <v>77</v>
      </c>
      <c r="C36" s="4" t="s">
        <v>1</v>
      </c>
      <c r="D36" s="4">
        <v>10</v>
      </c>
      <c r="E36" s="61">
        <v>1.6</v>
      </c>
      <c r="F36" s="60">
        <f t="shared" si="0"/>
        <v>16</v>
      </c>
      <c r="G36" s="41"/>
      <c r="I36" s="61">
        <v>1.12</v>
      </c>
      <c r="J36" s="61">
        <v>1.82</v>
      </c>
      <c r="K36" s="61">
        <v>0.72</v>
      </c>
      <c r="L36" s="61"/>
      <c r="M36" s="26">
        <f t="shared" si="1"/>
        <v>1.22</v>
      </c>
    </row>
    <row r="37" spans="1:13" ht="12.75">
      <c r="A37" s="40">
        <f t="shared" si="2"/>
        <v>28</v>
      </c>
      <c r="B37" s="1" t="s">
        <v>78</v>
      </c>
      <c r="C37" s="4" t="s">
        <v>36</v>
      </c>
      <c r="D37" s="4">
        <v>20</v>
      </c>
      <c r="E37" s="62">
        <v>1.15</v>
      </c>
      <c r="F37" s="60">
        <f t="shared" si="0"/>
        <v>23</v>
      </c>
      <c r="G37" s="41"/>
      <c r="I37" s="61">
        <v>0.96</v>
      </c>
      <c r="J37" s="62">
        <v>0.98</v>
      </c>
      <c r="K37" s="26">
        <v>1.09</v>
      </c>
      <c r="L37" s="26"/>
      <c r="M37" s="26">
        <f t="shared" si="1"/>
        <v>1.01</v>
      </c>
    </row>
    <row r="38" spans="1:13" ht="12.75">
      <c r="A38" s="40">
        <f t="shared" si="2"/>
        <v>29</v>
      </c>
      <c r="B38" s="2" t="s">
        <v>4</v>
      </c>
      <c r="C38" s="10" t="s">
        <v>1</v>
      </c>
      <c r="D38" s="4">
        <v>100</v>
      </c>
      <c r="E38" s="26">
        <v>4.1</v>
      </c>
      <c r="F38" s="60">
        <f t="shared" si="0"/>
        <v>410</v>
      </c>
      <c r="G38" s="41"/>
      <c r="I38" s="26">
        <v>3.37</v>
      </c>
      <c r="J38" s="26">
        <v>3.62</v>
      </c>
      <c r="K38" s="26">
        <v>3.9</v>
      </c>
      <c r="L38" s="26"/>
      <c r="M38" s="26">
        <f t="shared" si="1"/>
        <v>3.6300000000000003</v>
      </c>
    </row>
    <row r="39" spans="1:13" ht="12.75">
      <c r="A39" s="40">
        <f t="shared" si="2"/>
        <v>30</v>
      </c>
      <c r="B39" s="63" t="s">
        <v>79</v>
      </c>
      <c r="C39" s="10" t="s">
        <v>36</v>
      </c>
      <c r="D39" s="10">
        <v>200</v>
      </c>
      <c r="E39" s="26">
        <v>0.5</v>
      </c>
      <c r="F39" s="60">
        <f t="shared" si="0"/>
        <v>100</v>
      </c>
      <c r="G39" s="41"/>
      <c r="I39" s="26">
        <v>0.37</v>
      </c>
      <c r="J39" s="26">
        <v>0.39</v>
      </c>
      <c r="K39" s="26">
        <v>0.48</v>
      </c>
      <c r="L39" s="26"/>
      <c r="M39" s="26">
        <f t="shared" si="1"/>
        <v>0.41333333333333333</v>
      </c>
    </row>
    <row r="40" spans="1:13" ht="12.75">
      <c r="A40" s="40">
        <f t="shared" si="2"/>
        <v>31</v>
      </c>
      <c r="B40" s="63" t="s">
        <v>80</v>
      </c>
      <c r="C40" s="10" t="s">
        <v>36</v>
      </c>
      <c r="D40" s="10">
        <v>100</v>
      </c>
      <c r="E40" s="26">
        <v>0.65</v>
      </c>
      <c r="F40" s="60">
        <f t="shared" si="0"/>
        <v>65</v>
      </c>
      <c r="G40" s="41"/>
      <c r="I40" s="26">
        <v>0.48</v>
      </c>
      <c r="J40" s="26">
        <v>0.51</v>
      </c>
      <c r="K40" s="26">
        <v>0.62</v>
      </c>
      <c r="L40" s="26"/>
      <c r="M40" s="26">
        <f t="shared" si="1"/>
        <v>0.5366666666666666</v>
      </c>
    </row>
    <row r="41" spans="1:13" ht="12.75">
      <c r="A41" s="40">
        <f t="shared" si="2"/>
        <v>32</v>
      </c>
      <c r="B41" s="1" t="s">
        <v>81</v>
      </c>
      <c r="C41" s="10" t="s">
        <v>1</v>
      </c>
      <c r="D41" s="10">
        <v>10</v>
      </c>
      <c r="E41" s="26">
        <v>0.34</v>
      </c>
      <c r="F41" s="60">
        <f t="shared" si="0"/>
        <v>3.4</v>
      </c>
      <c r="G41" s="41"/>
      <c r="I41" s="26">
        <v>0.31</v>
      </c>
      <c r="J41" s="26">
        <v>0.27</v>
      </c>
      <c r="K41" s="26">
        <v>0.32</v>
      </c>
      <c r="L41" s="26"/>
      <c r="M41" s="26">
        <f t="shared" si="1"/>
        <v>0.30000000000000004</v>
      </c>
    </row>
    <row r="42" spans="1:13" ht="12.75">
      <c r="A42" s="40">
        <f t="shared" si="2"/>
        <v>33</v>
      </c>
      <c r="B42" s="1" t="s">
        <v>82</v>
      </c>
      <c r="C42" s="10" t="s">
        <v>1</v>
      </c>
      <c r="D42" s="10">
        <v>8</v>
      </c>
      <c r="E42" s="26">
        <v>0.44</v>
      </c>
      <c r="F42" s="60">
        <f t="shared" si="0"/>
        <v>3.52</v>
      </c>
      <c r="G42" s="41"/>
      <c r="I42" s="26">
        <v>0.41</v>
      </c>
      <c r="J42" s="26">
        <v>0.36</v>
      </c>
      <c r="K42" s="26">
        <v>0.42</v>
      </c>
      <c r="L42" s="26"/>
      <c r="M42" s="26">
        <f t="shared" si="1"/>
        <v>0.39666666666666667</v>
      </c>
    </row>
    <row r="43" spans="1:13" ht="12.75">
      <c r="A43" s="40">
        <f t="shared" si="2"/>
        <v>34</v>
      </c>
      <c r="B43" s="1" t="s">
        <v>83</v>
      </c>
      <c r="C43" s="10" t="s">
        <v>1</v>
      </c>
      <c r="D43" s="10">
        <v>12</v>
      </c>
      <c r="E43" s="26">
        <v>0.28</v>
      </c>
      <c r="F43" s="60">
        <f t="shared" si="0"/>
        <v>3.36</v>
      </c>
      <c r="G43" s="41"/>
      <c r="I43" s="26">
        <v>0.27</v>
      </c>
      <c r="J43" s="26">
        <v>0.22</v>
      </c>
      <c r="K43" s="26">
        <v>0.25</v>
      </c>
      <c r="L43" s="26"/>
      <c r="M43" s="26">
        <f t="shared" si="1"/>
        <v>0.24666666666666667</v>
      </c>
    </row>
    <row r="44" spans="1:13" ht="12.75">
      <c r="A44" s="40">
        <f t="shared" si="2"/>
        <v>35</v>
      </c>
      <c r="B44" s="1" t="s">
        <v>84</v>
      </c>
      <c r="C44" s="10" t="s">
        <v>1</v>
      </c>
      <c r="D44" s="10">
        <v>8</v>
      </c>
      <c r="E44" s="26">
        <v>0.37</v>
      </c>
      <c r="F44" s="60">
        <f t="shared" si="0"/>
        <v>2.96</v>
      </c>
      <c r="G44" s="41"/>
      <c r="I44" s="26">
        <v>0.32</v>
      </c>
      <c r="J44" s="26">
        <v>0.29</v>
      </c>
      <c r="K44" s="26">
        <v>0.35</v>
      </c>
      <c r="L44" s="26"/>
      <c r="M44" s="26">
        <f t="shared" si="1"/>
        <v>0.32</v>
      </c>
    </row>
    <row r="45" spans="1:13" ht="12.75">
      <c r="A45" s="40">
        <f t="shared" si="2"/>
        <v>36</v>
      </c>
      <c r="B45" s="2" t="s">
        <v>85</v>
      </c>
      <c r="C45" s="10" t="s">
        <v>1</v>
      </c>
      <c r="D45" s="10">
        <v>3</v>
      </c>
      <c r="E45" s="26">
        <v>9.4</v>
      </c>
      <c r="F45" s="60">
        <f t="shared" si="0"/>
        <v>28.2</v>
      </c>
      <c r="G45" s="41"/>
      <c r="I45" s="26">
        <v>7.4</v>
      </c>
      <c r="J45" s="26">
        <v>8.98</v>
      </c>
      <c r="K45" s="26">
        <v>7.8</v>
      </c>
      <c r="L45" s="26"/>
      <c r="M45" s="26">
        <f t="shared" si="1"/>
        <v>8.06</v>
      </c>
    </row>
    <row r="46" spans="1:13" ht="12.75">
      <c r="A46" s="40">
        <f t="shared" si="2"/>
        <v>37</v>
      </c>
      <c r="B46" s="2" t="s">
        <v>86</v>
      </c>
      <c r="C46" s="10" t="s">
        <v>1</v>
      </c>
      <c r="D46" s="10">
        <v>20</v>
      </c>
      <c r="E46" s="26">
        <v>3.2</v>
      </c>
      <c r="F46" s="60">
        <f t="shared" si="0"/>
        <v>64</v>
      </c>
      <c r="G46" s="41"/>
      <c r="I46" s="26">
        <v>2.5</v>
      </c>
      <c r="J46" s="26">
        <v>3.06</v>
      </c>
      <c r="K46" s="26">
        <v>2.64</v>
      </c>
      <c r="L46" s="26"/>
      <c r="M46" s="26">
        <f t="shared" si="1"/>
        <v>2.733333333333334</v>
      </c>
    </row>
    <row r="47" spans="1:13" ht="12.75">
      <c r="A47" s="40"/>
      <c r="B47" s="2"/>
      <c r="C47" s="10"/>
      <c r="D47" s="10"/>
      <c r="E47" s="26"/>
      <c r="F47" s="60"/>
      <c r="G47" s="41"/>
      <c r="I47" s="26"/>
      <c r="J47" s="26"/>
      <c r="K47" s="26"/>
      <c r="L47" s="26"/>
      <c r="M47" s="26"/>
    </row>
    <row r="48" spans="1:13" ht="15.75">
      <c r="A48" s="40"/>
      <c r="B48" s="2"/>
      <c r="C48" s="10"/>
      <c r="D48" s="10"/>
      <c r="E48" s="26"/>
      <c r="F48" s="60"/>
      <c r="G48" s="64">
        <f>SUM(F10:F46)</f>
        <v>2660.11</v>
      </c>
      <c r="I48" s="26"/>
      <c r="J48" s="26"/>
      <c r="K48" s="26"/>
      <c r="L48" s="26"/>
      <c r="M48" s="26"/>
    </row>
    <row r="49" spans="1:13" ht="15.75">
      <c r="A49" s="40"/>
      <c r="B49" s="44" t="s">
        <v>87</v>
      </c>
      <c r="C49" s="65"/>
      <c r="D49" s="65"/>
      <c r="E49" s="26"/>
      <c r="F49" s="60"/>
      <c r="G49" s="41"/>
      <c r="I49" s="26"/>
      <c r="J49" s="26"/>
      <c r="K49" s="26"/>
      <c r="L49" s="26"/>
      <c r="M49" s="26"/>
    </row>
    <row r="50" spans="1:13" ht="12.75">
      <c r="A50" s="40">
        <f>A46+1</f>
        <v>38</v>
      </c>
      <c r="B50" s="14" t="s">
        <v>88</v>
      </c>
      <c r="C50" s="13" t="s">
        <v>1</v>
      </c>
      <c r="D50" s="13">
        <v>15</v>
      </c>
      <c r="E50" s="61">
        <v>2.75</v>
      </c>
      <c r="F50" s="60">
        <f aca="true" t="shared" si="3" ref="F50:F81">ROUND(D50*E50,2)</f>
        <v>41.25</v>
      </c>
      <c r="G50" s="41"/>
      <c r="I50" s="61">
        <v>1.71</v>
      </c>
      <c r="J50" s="61">
        <v>2.62</v>
      </c>
      <c r="K50" s="61">
        <v>2.06</v>
      </c>
      <c r="L50" s="61"/>
      <c r="M50" s="26">
        <f t="shared" si="1"/>
        <v>2.1300000000000003</v>
      </c>
    </row>
    <row r="51" spans="1:13" ht="12.75">
      <c r="A51" s="40">
        <f aca="true" t="shared" si="4" ref="A51:A81">A50+1</f>
        <v>39</v>
      </c>
      <c r="B51" s="14" t="s">
        <v>5</v>
      </c>
      <c r="C51" s="13" t="s">
        <v>1</v>
      </c>
      <c r="D51" s="13">
        <v>15</v>
      </c>
      <c r="E51" s="61">
        <v>0.8</v>
      </c>
      <c r="F51" s="60">
        <f t="shared" si="3"/>
        <v>12</v>
      </c>
      <c r="G51" s="41"/>
      <c r="I51" s="61">
        <v>1.47</v>
      </c>
      <c r="J51" s="61">
        <v>0.52</v>
      </c>
      <c r="K51" s="61">
        <v>0.46</v>
      </c>
      <c r="L51" s="61"/>
      <c r="M51" s="26">
        <f t="shared" si="1"/>
        <v>0.8166666666666668</v>
      </c>
    </row>
    <row r="52" spans="1:13" ht="12.75">
      <c r="A52" s="40">
        <f t="shared" si="4"/>
        <v>40</v>
      </c>
      <c r="B52" s="14" t="s">
        <v>6</v>
      </c>
      <c r="C52" s="13" t="s">
        <v>1</v>
      </c>
      <c r="D52" s="13">
        <v>15</v>
      </c>
      <c r="E52" s="61">
        <v>0.86</v>
      </c>
      <c r="F52" s="60">
        <f t="shared" si="3"/>
        <v>12.9</v>
      </c>
      <c r="G52" s="41"/>
      <c r="I52" s="61">
        <v>0.63</v>
      </c>
      <c r="J52" s="61">
        <v>0.68</v>
      </c>
      <c r="K52" s="61">
        <v>0.82</v>
      </c>
      <c r="L52" s="61"/>
      <c r="M52" s="26">
        <f t="shared" si="1"/>
        <v>0.71</v>
      </c>
    </row>
    <row r="53" spans="1:13" ht="12.75">
      <c r="A53" s="40">
        <f t="shared" si="4"/>
        <v>41</v>
      </c>
      <c r="B53" s="14" t="s">
        <v>89</v>
      </c>
      <c r="C53" s="13" t="s">
        <v>1</v>
      </c>
      <c r="D53" s="13">
        <v>40</v>
      </c>
      <c r="E53" s="61">
        <v>0.47</v>
      </c>
      <c r="F53" s="60">
        <f t="shared" si="3"/>
        <v>18.8</v>
      </c>
      <c r="G53" s="41"/>
      <c r="I53" s="61">
        <v>0.38</v>
      </c>
      <c r="J53" s="61">
        <v>0.45</v>
      </c>
      <c r="K53" s="61">
        <v>0.28</v>
      </c>
      <c r="L53" s="61"/>
      <c r="M53" s="26">
        <f t="shared" si="1"/>
        <v>0.37000000000000005</v>
      </c>
    </row>
    <row r="54" spans="1:13" ht="12.75">
      <c r="A54" s="40">
        <f t="shared" si="4"/>
        <v>42</v>
      </c>
      <c r="B54" s="14" t="s">
        <v>90</v>
      </c>
      <c r="C54" s="13" t="s">
        <v>1</v>
      </c>
      <c r="D54" s="13">
        <v>40</v>
      </c>
      <c r="E54" s="61">
        <v>1.3</v>
      </c>
      <c r="F54" s="60">
        <f t="shared" si="3"/>
        <v>52</v>
      </c>
      <c r="G54" s="41"/>
      <c r="I54" s="61">
        <v>0.36</v>
      </c>
      <c r="J54" s="61">
        <v>1.39</v>
      </c>
      <c r="K54" s="61">
        <v>0.42</v>
      </c>
      <c r="L54" s="61"/>
      <c r="M54" s="26">
        <f t="shared" si="1"/>
        <v>0.7233333333333333</v>
      </c>
    </row>
    <row r="55" spans="1:13" ht="12.75">
      <c r="A55" s="40">
        <f t="shared" si="4"/>
        <v>43</v>
      </c>
      <c r="B55" s="14" t="s">
        <v>91</v>
      </c>
      <c r="C55" s="13" t="s">
        <v>1</v>
      </c>
      <c r="D55" s="13">
        <v>15</v>
      </c>
      <c r="E55" s="61">
        <v>3.5</v>
      </c>
      <c r="F55" s="60">
        <f t="shared" si="3"/>
        <v>52.5</v>
      </c>
      <c r="G55" s="41"/>
      <c r="I55" s="61">
        <v>3.47</v>
      </c>
      <c r="J55" s="61">
        <v>3.14</v>
      </c>
      <c r="K55" s="61">
        <v>1.44</v>
      </c>
      <c r="L55" s="61"/>
      <c r="M55" s="26">
        <f t="shared" si="1"/>
        <v>2.6833333333333336</v>
      </c>
    </row>
    <row r="56" spans="1:13" ht="12.75">
      <c r="A56" s="40">
        <f t="shared" si="4"/>
        <v>44</v>
      </c>
      <c r="B56" s="14" t="s">
        <v>92</v>
      </c>
      <c r="C56" s="13" t="s">
        <v>1</v>
      </c>
      <c r="D56" s="13">
        <v>3</v>
      </c>
      <c r="E56" s="61">
        <v>13</v>
      </c>
      <c r="F56" s="60">
        <f t="shared" si="3"/>
        <v>39</v>
      </c>
      <c r="G56" s="41"/>
      <c r="I56" s="61">
        <v>6.27</v>
      </c>
      <c r="J56" s="61">
        <v>12.34</v>
      </c>
      <c r="K56" s="61">
        <v>9.24</v>
      </c>
      <c r="L56" s="61"/>
      <c r="M56" s="26">
        <f t="shared" si="1"/>
        <v>9.283333333333333</v>
      </c>
    </row>
    <row r="57" spans="1:13" ht="12.75">
      <c r="A57" s="40">
        <f t="shared" si="4"/>
        <v>45</v>
      </c>
      <c r="B57" s="14" t="s">
        <v>93</v>
      </c>
      <c r="C57" s="13" t="s">
        <v>36</v>
      </c>
      <c r="D57" s="13">
        <v>200</v>
      </c>
      <c r="E57" s="61">
        <v>0.4</v>
      </c>
      <c r="F57" s="60">
        <f t="shared" si="3"/>
        <v>80</v>
      </c>
      <c r="G57" s="41"/>
      <c r="I57" s="61">
        <v>0.33</v>
      </c>
      <c r="J57" s="61">
        <v>0.34</v>
      </c>
      <c r="K57" s="61">
        <v>0.37</v>
      </c>
      <c r="L57" s="61"/>
      <c r="M57" s="26">
        <f t="shared" si="1"/>
        <v>0.3466666666666667</v>
      </c>
    </row>
    <row r="58" spans="1:13" ht="12.75">
      <c r="A58" s="40">
        <f t="shared" si="4"/>
        <v>46</v>
      </c>
      <c r="B58" s="14" t="s">
        <v>94</v>
      </c>
      <c r="C58" s="13" t="s">
        <v>36</v>
      </c>
      <c r="D58" s="13">
        <v>200</v>
      </c>
      <c r="E58" s="61">
        <v>0.61</v>
      </c>
      <c r="F58" s="60">
        <f t="shared" si="3"/>
        <v>122</v>
      </c>
      <c r="G58" s="41"/>
      <c r="I58" s="61">
        <v>0.51</v>
      </c>
      <c r="J58" s="61">
        <v>0.54</v>
      </c>
      <c r="K58" s="61">
        <v>0.58</v>
      </c>
      <c r="L58" s="61"/>
      <c r="M58" s="26">
        <f t="shared" si="1"/>
        <v>0.5433333333333333</v>
      </c>
    </row>
    <row r="59" spans="1:13" ht="12.75">
      <c r="A59" s="40">
        <f t="shared" si="4"/>
        <v>47</v>
      </c>
      <c r="B59" s="14" t="s">
        <v>95</v>
      </c>
      <c r="C59" s="13" t="s">
        <v>36</v>
      </c>
      <c r="D59" s="13">
        <v>50</v>
      </c>
      <c r="E59" s="61">
        <v>0.18</v>
      </c>
      <c r="F59" s="60">
        <f t="shared" si="3"/>
        <v>9</v>
      </c>
      <c r="G59" s="41"/>
      <c r="I59" s="61">
        <v>0.14</v>
      </c>
      <c r="J59" s="61">
        <v>0.15</v>
      </c>
      <c r="K59" s="61">
        <v>0.17</v>
      </c>
      <c r="L59" s="61"/>
      <c r="M59" s="26">
        <f t="shared" si="1"/>
        <v>0.15333333333333335</v>
      </c>
    </row>
    <row r="60" spans="1:13" ht="12.75">
      <c r="A60" s="40">
        <f t="shared" si="4"/>
        <v>48</v>
      </c>
      <c r="B60" s="14" t="s">
        <v>96</v>
      </c>
      <c r="C60" s="13" t="s">
        <v>36</v>
      </c>
      <c r="D60" s="13">
        <v>200</v>
      </c>
      <c r="E60" s="61">
        <v>0.4</v>
      </c>
      <c r="F60" s="60">
        <f t="shared" si="3"/>
        <v>80</v>
      </c>
      <c r="G60" s="41"/>
      <c r="I60" s="61">
        <v>0.34</v>
      </c>
      <c r="J60" s="61">
        <v>0.36</v>
      </c>
      <c r="K60" s="61">
        <v>0.38</v>
      </c>
      <c r="L60" s="61"/>
      <c r="M60" s="26">
        <f t="shared" si="1"/>
        <v>0.36000000000000004</v>
      </c>
    </row>
    <row r="61" spans="1:13" ht="12.75">
      <c r="A61" s="40">
        <f t="shared" si="4"/>
        <v>49</v>
      </c>
      <c r="B61" s="14" t="s">
        <v>97</v>
      </c>
      <c r="C61" s="13" t="s">
        <v>36</v>
      </c>
      <c r="D61" s="13">
        <v>200</v>
      </c>
      <c r="E61" s="61">
        <v>0.65</v>
      </c>
      <c r="F61" s="60">
        <f t="shared" si="3"/>
        <v>130</v>
      </c>
      <c r="G61" s="41"/>
      <c r="I61" s="61">
        <v>0.55</v>
      </c>
      <c r="J61" s="61">
        <v>0.58</v>
      </c>
      <c r="K61" s="61">
        <v>0.62</v>
      </c>
      <c r="L61" s="61"/>
      <c r="M61" s="26">
        <f t="shared" si="1"/>
        <v>0.5833333333333334</v>
      </c>
    </row>
    <row r="62" spans="1:13" ht="12.75">
      <c r="A62" s="40">
        <f t="shared" si="4"/>
        <v>50</v>
      </c>
      <c r="B62" s="14" t="s">
        <v>98</v>
      </c>
      <c r="C62" s="13" t="s">
        <v>36</v>
      </c>
      <c r="D62" s="13">
        <v>200</v>
      </c>
      <c r="E62" s="61">
        <v>0.32</v>
      </c>
      <c r="F62" s="60">
        <f t="shared" si="3"/>
        <v>64</v>
      </c>
      <c r="G62" s="41"/>
      <c r="I62" s="61">
        <v>0.2</v>
      </c>
      <c r="J62" s="61">
        <v>0.3</v>
      </c>
      <c r="K62" s="61">
        <v>0.24</v>
      </c>
      <c r="L62" s="61"/>
      <c r="M62" s="26">
        <f t="shared" si="1"/>
        <v>0.24666666666666667</v>
      </c>
    </row>
    <row r="63" spans="1:13" ht="12.75">
      <c r="A63" s="40">
        <f t="shared" si="4"/>
        <v>51</v>
      </c>
      <c r="B63" s="14" t="s">
        <v>99</v>
      </c>
      <c r="C63" s="13" t="s">
        <v>36</v>
      </c>
      <c r="D63" s="13">
        <v>52</v>
      </c>
      <c r="E63" s="61">
        <v>0.56</v>
      </c>
      <c r="F63" s="60">
        <f t="shared" si="3"/>
        <v>29.12</v>
      </c>
      <c r="G63" s="41"/>
      <c r="I63" s="61">
        <v>0.38</v>
      </c>
      <c r="J63" s="61">
        <v>0.53</v>
      </c>
      <c r="K63" s="61">
        <v>0.32</v>
      </c>
      <c r="L63" s="61"/>
      <c r="M63" s="26">
        <f t="shared" si="1"/>
        <v>0.41</v>
      </c>
    </row>
    <row r="64" spans="1:13" ht="12.75">
      <c r="A64" s="40">
        <f t="shared" si="4"/>
        <v>52</v>
      </c>
      <c r="B64" s="14" t="s">
        <v>100</v>
      </c>
      <c r="C64" s="13" t="s">
        <v>1</v>
      </c>
      <c r="D64" s="13">
        <v>3</v>
      </c>
      <c r="E64" s="61">
        <v>8.5</v>
      </c>
      <c r="F64" s="60">
        <f t="shared" si="3"/>
        <v>25.5</v>
      </c>
      <c r="G64" s="41"/>
      <c r="I64" s="61">
        <v>11</v>
      </c>
      <c r="J64" s="61">
        <v>8.13</v>
      </c>
      <c r="K64" s="61">
        <v>5.02</v>
      </c>
      <c r="L64" s="61"/>
      <c r="M64" s="26">
        <f t="shared" si="1"/>
        <v>8.05</v>
      </c>
    </row>
    <row r="65" spans="1:13" ht="12.75">
      <c r="A65" s="40">
        <f t="shared" si="4"/>
        <v>53</v>
      </c>
      <c r="B65" s="14" t="s">
        <v>101</v>
      </c>
      <c r="C65" s="13" t="s">
        <v>1</v>
      </c>
      <c r="D65" s="13">
        <v>3</v>
      </c>
      <c r="E65" s="61">
        <v>12</v>
      </c>
      <c r="F65" s="60">
        <f t="shared" si="3"/>
        <v>36</v>
      </c>
      <c r="G65" s="41"/>
      <c r="I65" s="61">
        <v>14.9</v>
      </c>
      <c r="J65" s="61">
        <v>11.5</v>
      </c>
      <c r="K65" s="61">
        <v>8.04</v>
      </c>
      <c r="L65" s="61"/>
      <c r="M65" s="26">
        <f t="shared" si="1"/>
        <v>11.479999999999999</v>
      </c>
    </row>
    <row r="66" spans="1:13" ht="12.75">
      <c r="A66" s="40">
        <f t="shared" si="4"/>
        <v>54</v>
      </c>
      <c r="B66" s="14" t="s">
        <v>102</v>
      </c>
      <c r="C66" s="13" t="s">
        <v>1</v>
      </c>
      <c r="D66" s="13">
        <v>3</v>
      </c>
      <c r="E66" s="61">
        <v>12</v>
      </c>
      <c r="F66" s="60">
        <f t="shared" si="3"/>
        <v>36</v>
      </c>
      <c r="G66" s="41"/>
      <c r="I66" s="61">
        <v>13.8</v>
      </c>
      <c r="J66" s="61">
        <v>11.25</v>
      </c>
      <c r="K66" s="61">
        <v>7.92</v>
      </c>
      <c r="L66" s="61"/>
      <c r="M66" s="26">
        <f t="shared" si="1"/>
        <v>10.99</v>
      </c>
    </row>
    <row r="67" spans="1:13" ht="12.75">
      <c r="A67" s="40">
        <f t="shared" si="4"/>
        <v>55</v>
      </c>
      <c r="B67" s="14" t="s">
        <v>7</v>
      </c>
      <c r="C67" s="13" t="s">
        <v>1</v>
      </c>
      <c r="D67" s="13">
        <v>100</v>
      </c>
      <c r="E67" s="61">
        <v>0.65</v>
      </c>
      <c r="F67" s="60">
        <f t="shared" si="3"/>
        <v>65</v>
      </c>
      <c r="G67" s="41"/>
      <c r="I67" s="61">
        <v>0.62</v>
      </c>
      <c r="J67" s="61">
        <v>0.46</v>
      </c>
      <c r="K67" s="61">
        <v>0.42</v>
      </c>
      <c r="L67" s="61"/>
      <c r="M67" s="26">
        <f t="shared" si="1"/>
        <v>0.5</v>
      </c>
    </row>
    <row r="68" spans="1:13" ht="12.75">
      <c r="A68" s="40">
        <f t="shared" si="4"/>
        <v>56</v>
      </c>
      <c r="B68" s="14" t="s">
        <v>103</v>
      </c>
      <c r="C68" s="13" t="s">
        <v>1</v>
      </c>
      <c r="D68" s="13">
        <v>3</v>
      </c>
      <c r="E68" s="61">
        <v>8.5</v>
      </c>
      <c r="F68" s="60">
        <f t="shared" si="3"/>
        <v>25.5</v>
      </c>
      <c r="G68" s="41"/>
      <c r="I68" s="61">
        <v>9.6</v>
      </c>
      <c r="J68" s="61">
        <v>7.59</v>
      </c>
      <c r="K68" s="61">
        <v>3.12</v>
      </c>
      <c r="L68" s="61"/>
      <c r="M68" s="26">
        <f t="shared" si="1"/>
        <v>6.77</v>
      </c>
    </row>
    <row r="69" spans="1:13" ht="12.75">
      <c r="A69" s="40">
        <f t="shared" si="4"/>
        <v>57</v>
      </c>
      <c r="B69" s="14" t="s">
        <v>8</v>
      </c>
      <c r="C69" s="13" t="s">
        <v>1</v>
      </c>
      <c r="D69" s="13">
        <v>3</v>
      </c>
      <c r="E69" s="61">
        <v>1.65</v>
      </c>
      <c r="F69" s="60">
        <f t="shared" si="3"/>
        <v>4.95</v>
      </c>
      <c r="G69" s="41"/>
      <c r="I69" s="61">
        <v>1.57</v>
      </c>
      <c r="J69" s="61">
        <v>1.14</v>
      </c>
      <c r="K69" s="61">
        <v>1.32</v>
      </c>
      <c r="L69" s="61"/>
      <c r="M69" s="26">
        <f t="shared" si="1"/>
        <v>1.3433333333333335</v>
      </c>
    </row>
    <row r="70" spans="1:13" ht="12.75">
      <c r="A70" s="40">
        <f t="shared" si="4"/>
        <v>58</v>
      </c>
      <c r="B70" s="14" t="s">
        <v>104</v>
      </c>
      <c r="C70" s="13" t="s">
        <v>1</v>
      </c>
      <c r="D70" s="13">
        <v>3</v>
      </c>
      <c r="E70" s="61">
        <v>1.72</v>
      </c>
      <c r="F70" s="60">
        <f t="shared" si="3"/>
        <v>5.16</v>
      </c>
      <c r="G70" s="41"/>
      <c r="I70" s="61">
        <v>1.63</v>
      </c>
      <c r="J70" s="61">
        <v>1.35</v>
      </c>
      <c r="K70" s="61">
        <v>1.56</v>
      </c>
      <c r="L70" s="61"/>
      <c r="M70" s="26">
        <f t="shared" si="1"/>
        <v>1.5133333333333334</v>
      </c>
    </row>
    <row r="71" spans="1:13" ht="12.75">
      <c r="A71" s="40">
        <f t="shared" si="4"/>
        <v>59</v>
      </c>
      <c r="B71" s="14" t="s">
        <v>105</v>
      </c>
      <c r="C71" s="13" t="s">
        <v>1</v>
      </c>
      <c r="D71" s="13">
        <v>3</v>
      </c>
      <c r="E71" s="61">
        <v>1.71</v>
      </c>
      <c r="F71" s="60">
        <f t="shared" si="3"/>
        <v>5.13</v>
      </c>
      <c r="G71" s="41"/>
      <c r="I71" s="61">
        <v>1.63</v>
      </c>
      <c r="J71" s="61">
        <v>1.21</v>
      </c>
      <c r="K71" s="61">
        <v>1.38</v>
      </c>
      <c r="L71" s="61"/>
      <c r="M71" s="26">
        <f t="shared" si="1"/>
        <v>1.4066666666666665</v>
      </c>
    </row>
    <row r="72" spans="1:13" ht="12.75">
      <c r="A72" s="40">
        <f t="shared" si="4"/>
        <v>60</v>
      </c>
      <c r="B72" s="14" t="s">
        <v>42</v>
      </c>
      <c r="C72" s="13" t="s">
        <v>1</v>
      </c>
      <c r="D72" s="13">
        <v>15</v>
      </c>
      <c r="E72" s="61">
        <v>1.83</v>
      </c>
      <c r="F72" s="60">
        <f t="shared" si="3"/>
        <v>27.45</v>
      </c>
      <c r="G72" s="41"/>
      <c r="I72" s="61">
        <v>1.74</v>
      </c>
      <c r="J72" s="61">
        <v>1.27</v>
      </c>
      <c r="K72" s="61">
        <v>1.46</v>
      </c>
      <c r="L72" s="61"/>
      <c r="M72" s="26">
        <f t="shared" si="1"/>
        <v>1.49</v>
      </c>
    </row>
    <row r="73" spans="1:13" ht="12.75">
      <c r="A73" s="40">
        <f t="shared" si="4"/>
        <v>61</v>
      </c>
      <c r="B73" s="14" t="s">
        <v>106</v>
      </c>
      <c r="C73" s="13" t="s">
        <v>1</v>
      </c>
      <c r="D73" s="13">
        <v>15</v>
      </c>
      <c r="E73" s="61">
        <v>2.35</v>
      </c>
      <c r="F73" s="60">
        <f t="shared" si="3"/>
        <v>35.25</v>
      </c>
      <c r="G73" s="41"/>
      <c r="I73" s="61">
        <v>2.24</v>
      </c>
      <c r="J73" s="61">
        <v>1.63</v>
      </c>
      <c r="K73" s="61">
        <v>1.88</v>
      </c>
      <c r="L73" s="61"/>
      <c r="M73" s="26">
        <f t="shared" si="1"/>
        <v>1.9166666666666667</v>
      </c>
    </row>
    <row r="74" spans="1:13" ht="12.75">
      <c r="A74" s="40">
        <f t="shared" si="4"/>
        <v>62</v>
      </c>
      <c r="B74" s="14" t="s">
        <v>107</v>
      </c>
      <c r="C74" s="13" t="s">
        <v>1</v>
      </c>
      <c r="D74" s="13">
        <v>15</v>
      </c>
      <c r="E74" s="61">
        <v>2.6</v>
      </c>
      <c r="F74" s="60">
        <f t="shared" si="3"/>
        <v>39</v>
      </c>
      <c r="G74" s="41"/>
      <c r="I74" s="61">
        <v>1.82</v>
      </c>
      <c r="J74" s="66">
        <v>2.59</v>
      </c>
      <c r="K74" s="61">
        <v>2.04</v>
      </c>
      <c r="L74" s="61"/>
      <c r="M74" s="26">
        <f t="shared" si="1"/>
        <v>2.15</v>
      </c>
    </row>
    <row r="75" spans="1:13" ht="12.75">
      <c r="A75" s="40">
        <f t="shared" si="4"/>
        <v>63</v>
      </c>
      <c r="B75" s="14" t="s">
        <v>32</v>
      </c>
      <c r="C75" s="13" t="s">
        <v>1</v>
      </c>
      <c r="D75" s="13">
        <v>10</v>
      </c>
      <c r="E75" s="61">
        <v>5</v>
      </c>
      <c r="F75" s="60">
        <f t="shared" si="3"/>
        <v>50</v>
      </c>
      <c r="G75" s="41"/>
      <c r="I75" s="61">
        <v>1.7</v>
      </c>
      <c r="J75" s="66">
        <v>5.07</v>
      </c>
      <c r="K75" s="61">
        <v>1.44</v>
      </c>
      <c r="L75" s="61"/>
      <c r="M75" s="26">
        <f aca="true" t="shared" si="5" ref="M75:M99">AVERAGE(I75:L75)</f>
        <v>2.736666666666667</v>
      </c>
    </row>
    <row r="76" spans="1:13" ht="12.75">
      <c r="A76" s="40">
        <f t="shared" si="4"/>
        <v>64</v>
      </c>
      <c r="B76" s="14" t="s">
        <v>108</v>
      </c>
      <c r="C76" s="13" t="s">
        <v>1</v>
      </c>
      <c r="D76" s="13">
        <v>10</v>
      </c>
      <c r="E76" s="61">
        <v>1.89</v>
      </c>
      <c r="F76" s="60">
        <f t="shared" si="3"/>
        <v>18.9</v>
      </c>
      <c r="G76" s="41"/>
      <c r="I76" s="61">
        <v>1.1</v>
      </c>
      <c r="J76" s="66">
        <v>1.6</v>
      </c>
      <c r="K76" s="61">
        <v>1.8</v>
      </c>
      <c r="L76" s="61"/>
      <c r="M76" s="26">
        <f t="shared" si="5"/>
        <v>1.5</v>
      </c>
    </row>
    <row r="77" spans="1:13" ht="12.75">
      <c r="A77" s="40">
        <f t="shared" si="4"/>
        <v>65</v>
      </c>
      <c r="B77" s="14" t="s">
        <v>109</v>
      </c>
      <c r="C77" s="13" t="s">
        <v>1</v>
      </c>
      <c r="D77" s="13">
        <v>10</v>
      </c>
      <c r="E77" s="61">
        <v>2.39</v>
      </c>
      <c r="F77" s="60">
        <f t="shared" si="3"/>
        <v>23.9</v>
      </c>
      <c r="G77" s="41"/>
      <c r="I77" s="61">
        <v>2.03</v>
      </c>
      <c r="J77" s="66">
        <v>2.28</v>
      </c>
      <c r="K77" s="61">
        <v>1.8</v>
      </c>
      <c r="L77" s="61"/>
      <c r="M77" s="26">
        <f t="shared" si="5"/>
        <v>2.0366666666666666</v>
      </c>
    </row>
    <row r="78" spans="1:13" ht="12.75">
      <c r="A78" s="40">
        <f t="shared" si="4"/>
        <v>66</v>
      </c>
      <c r="B78" s="14" t="s">
        <v>110</v>
      </c>
      <c r="C78" s="13" t="s">
        <v>1</v>
      </c>
      <c r="D78" s="13">
        <v>10</v>
      </c>
      <c r="E78" s="61">
        <v>1.81</v>
      </c>
      <c r="F78" s="60">
        <f t="shared" si="3"/>
        <v>18.1</v>
      </c>
      <c r="G78" s="41"/>
      <c r="I78" s="61">
        <v>1.43</v>
      </c>
      <c r="J78" s="66">
        <v>1.72</v>
      </c>
      <c r="K78" s="61">
        <v>1.2</v>
      </c>
      <c r="L78" s="61"/>
      <c r="M78" s="26">
        <f t="shared" si="5"/>
        <v>1.45</v>
      </c>
    </row>
    <row r="79" spans="1:13" ht="12.75">
      <c r="A79" s="40">
        <f t="shared" si="4"/>
        <v>67</v>
      </c>
      <c r="B79" s="14" t="s">
        <v>111</v>
      </c>
      <c r="C79" s="13" t="s">
        <v>1</v>
      </c>
      <c r="D79" s="13">
        <v>14</v>
      </c>
      <c r="E79" s="61">
        <v>0.25</v>
      </c>
      <c r="F79" s="60">
        <f t="shared" si="3"/>
        <v>3.5</v>
      </c>
      <c r="G79" s="41"/>
      <c r="I79" s="61">
        <v>0.22</v>
      </c>
      <c r="J79" s="66">
        <v>0.23</v>
      </c>
      <c r="K79" s="61">
        <v>0.22</v>
      </c>
      <c r="L79" s="61"/>
      <c r="M79" s="26">
        <f t="shared" si="5"/>
        <v>0.22333333333333336</v>
      </c>
    </row>
    <row r="80" spans="1:13" ht="12.75">
      <c r="A80" s="40">
        <f t="shared" si="4"/>
        <v>68</v>
      </c>
      <c r="B80" s="14" t="s">
        <v>112</v>
      </c>
      <c r="C80" s="13" t="s">
        <v>1</v>
      </c>
      <c r="D80" s="13">
        <v>20</v>
      </c>
      <c r="E80" s="61">
        <v>2</v>
      </c>
      <c r="F80" s="60">
        <f t="shared" si="3"/>
        <v>40</v>
      </c>
      <c r="G80" s="41"/>
      <c r="I80" s="61">
        <v>1.55</v>
      </c>
      <c r="J80" s="66">
        <v>1.89</v>
      </c>
      <c r="K80" s="61">
        <v>1.74</v>
      </c>
      <c r="L80" s="61"/>
      <c r="M80" s="26">
        <f t="shared" si="5"/>
        <v>1.7266666666666666</v>
      </c>
    </row>
    <row r="81" spans="1:13" ht="12.75">
      <c r="A81" s="40">
        <f t="shared" si="4"/>
        <v>69</v>
      </c>
      <c r="B81" s="14" t="s">
        <v>113</v>
      </c>
      <c r="C81" s="13" t="s">
        <v>1</v>
      </c>
      <c r="D81" s="13">
        <v>2</v>
      </c>
      <c r="E81" s="61">
        <v>13.5</v>
      </c>
      <c r="F81" s="60">
        <f t="shared" si="3"/>
        <v>27</v>
      </c>
      <c r="G81" s="41"/>
      <c r="I81" s="61">
        <v>7.38</v>
      </c>
      <c r="J81" s="66">
        <v>13.25</v>
      </c>
      <c r="K81" s="61">
        <v>8.4</v>
      </c>
      <c r="L81" s="61"/>
      <c r="M81" s="26">
        <f t="shared" si="5"/>
        <v>9.676666666666668</v>
      </c>
    </row>
    <row r="82" spans="1:13" ht="12.75">
      <c r="A82" s="67"/>
      <c r="B82" s="14"/>
      <c r="C82" s="13"/>
      <c r="D82" s="13"/>
      <c r="E82" s="61"/>
      <c r="F82" s="68"/>
      <c r="G82" s="41"/>
      <c r="I82" s="61"/>
      <c r="J82" s="61"/>
      <c r="K82" s="61"/>
      <c r="L82" s="61"/>
      <c r="M82" s="26"/>
    </row>
    <row r="83" spans="1:13" ht="15.75">
      <c r="A83" s="67"/>
      <c r="B83" s="14"/>
      <c r="C83" s="13"/>
      <c r="D83" s="69"/>
      <c r="E83" s="66"/>
      <c r="F83" s="70"/>
      <c r="G83" s="64">
        <f>SUM(F50:F81)</f>
        <v>1228.9100000000003</v>
      </c>
      <c r="I83" s="66"/>
      <c r="J83" s="66"/>
      <c r="K83" s="66"/>
      <c r="L83" s="66"/>
      <c r="M83" s="26"/>
    </row>
    <row r="84" spans="1:13" ht="15.75">
      <c r="A84" s="40"/>
      <c r="B84" s="44" t="s">
        <v>114</v>
      </c>
      <c r="C84" s="65"/>
      <c r="D84" s="65"/>
      <c r="E84" s="26"/>
      <c r="F84" s="60"/>
      <c r="G84" s="41"/>
      <c r="I84" s="26"/>
      <c r="J84" s="26"/>
      <c r="K84" s="26"/>
      <c r="L84" s="26"/>
      <c r="M84" s="26"/>
    </row>
    <row r="85" spans="1:13" ht="63.75">
      <c r="A85" s="40">
        <f>A81+1</f>
        <v>70</v>
      </c>
      <c r="B85" s="17" t="s">
        <v>33</v>
      </c>
      <c r="C85" s="5" t="s">
        <v>1</v>
      </c>
      <c r="D85" s="18">
        <v>3208</v>
      </c>
      <c r="E85" s="71">
        <v>3.6</v>
      </c>
      <c r="F85" s="72">
        <f aca="true" t="shared" si="6" ref="F85:F99">ROUND(D85*E85,2)</f>
        <v>11548.8</v>
      </c>
      <c r="G85" s="41"/>
      <c r="I85" s="71">
        <v>3.25</v>
      </c>
      <c r="J85" s="71">
        <v>3.5</v>
      </c>
      <c r="K85" s="71">
        <v>2.84</v>
      </c>
      <c r="L85" s="71"/>
      <c r="M85" s="26">
        <f t="shared" si="5"/>
        <v>3.1966666666666668</v>
      </c>
    </row>
    <row r="86" spans="1:13" ht="51">
      <c r="A86" s="40">
        <f aca="true" t="shared" si="7" ref="A86:A98">A85+1</f>
        <v>71</v>
      </c>
      <c r="B86" s="6" t="s">
        <v>115</v>
      </c>
      <c r="C86" s="5" t="s">
        <v>1</v>
      </c>
      <c r="D86" s="18">
        <v>12</v>
      </c>
      <c r="E86" s="71">
        <v>3.7</v>
      </c>
      <c r="F86" s="72">
        <f t="shared" si="6"/>
        <v>44.4</v>
      </c>
      <c r="G86" s="41"/>
      <c r="I86" s="71">
        <v>3.2</v>
      </c>
      <c r="J86" s="71">
        <v>10.4</v>
      </c>
      <c r="K86" s="71">
        <v>3.24</v>
      </c>
      <c r="L86" s="71"/>
      <c r="M86" s="26">
        <f t="shared" si="5"/>
        <v>5.613333333333334</v>
      </c>
    </row>
    <row r="87" spans="1:13" ht="25.5">
      <c r="A87" s="40">
        <f t="shared" si="7"/>
        <v>72</v>
      </c>
      <c r="B87" s="7" t="s">
        <v>116</v>
      </c>
      <c r="C87" s="5" t="s">
        <v>1</v>
      </c>
      <c r="D87" s="18">
        <v>15</v>
      </c>
      <c r="E87" s="71">
        <v>1.97</v>
      </c>
      <c r="F87" s="72">
        <f t="shared" si="6"/>
        <v>29.55</v>
      </c>
      <c r="G87" s="41"/>
      <c r="I87" s="71">
        <v>1.68</v>
      </c>
      <c r="J87" s="71">
        <v>1.88</v>
      </c>
      <c r="K87" s="71">
        <v>1.68</v>
      </c>
      <c r="L87" s="71"/>
      <c r="M87" s="26">
        <f t="shared" si="5"/>
        <v>1.7466666666666664</v>
      </c>
    </row>
    <row r="88" spans="1:13" ht="25.5">
      <c r="A88" s="40">
        <f t="shared" si="7"/>
        <v>73</v>
      </c>
      <c r="B88" s="7" t="s">
        <v>117</v>
      </c>
      <c r="C88" s="5" t="s">
        <v>1</v>
      </c>
      <c r="D88" s="18">
        <v>15</v>
      </c>
      <c r="E88" s="71">
        <v>1.97</v>
      </c>
      <c r="F88" s="72">
        <f t="shared" si="6"/>
        <v>29.55</v>
      </c>
      <c r="G88" s="41"/>
      <c r="I88" s="71">
        <v>1.68</v>
      </c>
      <c r="J88" s="71">
        <v>1.88</v>
      </c>
      <c r="K88" s="71">
        <v>1.68</v>
      </c>
      <c r="L88" s="71"/>
      <c r="M88" s="26">
        <f t="shared" si="5"/>
        <v>1.7466666666666664</v>
      </c>
    </row>
    <row r="89" spans="1:13" ht="25.5">
      <c r="A89" s="40">
        <f t="shared" si="7"/>
        <v>74</v>
      </c>
      <c r="B89" s="7" t="s">
        <v>118</v>
      </c>
      <c r="C89" s="5" t="s">
        <v>1</v>
      </c>
      <c r="D89" s="18">
        <v>15</v>
      </c>
      <c r="E89" s="71">
        <v>2.52</v>
      </c>
      <c r="F89" s="72">
        <f t="shared" si="6"/>
        <v>37.8</v>
      </c>
      <c r="G89" s="41"/>
      <c r="I89" s="71">
        <v>1.89</v>
      </c>
      <c r="J89" s="71">
        <v>3.73</v>
      </c>
      <c r="K89" s="71">
        <v>1.68</v>
      </c>
      <c r="L89" s="71"/>
      <c r="M89" s="26">
        <f t="shared" si="5"/>
        <v>2.433333333333333</v>
      </c>
    </row>
    <row r="90" spans="1:13" ht="25.5">
      <c r="A90" s="40">
        <f t="shared" si="7"/>
        <v>75</v>
      </c>
      <c r="B90" s="6" t="s">
        <v>37</v>
      </c>
      <c r="C90" s="5" t="s">
        <v>1</v>
      </c>
      <c r="D90" s="18">
        <v>15</v>
      </c>
      <c r="E90" s="71">
        <v>2.2</v>
      </c>
      <c r="F90" s="72">
        <f t="shared" si="6"/>
        <v>33</v>
      </c>
      <c r="G90" s="41"/>
      <c r="I90" s="71">
        <v>0.8</v>
      </c>
      <c r="J90" s="71">
        <v>2.12</v>
      </c>
      <c r="K90" s="71">
        <v>0.43</v>
      </c>
      <c r="L90" s="71"/>
      <c r="M90" s="26">
        <f t="shared" si="5"/>
        <v>1.1166666666666667</v>
      </c>
    </row>
    <row r="91" spans="1:13" ht="25.5">
      <c r="A91" s="40">
        <f t="shared" si="7"/>
        <v>76</v>
      </c>
      <c r="B91" s="6" t="s">
        <v>119</v>
      </c>
      <c r="C91" s="5" t="s">
        <v>1</v>
      </c>
      <c r="D91" s="18">
        <v>10</v>
      </c>
      <c r="E91" s="71">
        <v>8.9</v>
      </c>
      <c r="F91" s="72">
        <f t="shared" si="6"/>
        <v>89</v>
      </c>
      <c r="G91" s="41"/>
      <c r="I91" s="71">
        <v>4.13</v>
      </c>
      <c r="J91" s="71">
        <v>8.48</v>
      </c>
      <c r="K91" s="71">
        <v>6.84</v>
      </c>
      <c r="L91" s="71"/>
      <c r="M91" s="26">
        <f t="shared" si="5"/>
        <v>6.483333333333333</v>
      </c>
    </row>
    <row r="92" spans="1:13" ht="25.5">
      <c r="A92" s="40">
        <f t="shared" si="7"/>
        <v>77</v>
      </c>
      <c r="B92" s="6" t="s">
        <v>10</v>
      </c>
      <c r="C92" s="5" t="s">
        <v>1</v>
      </c>
      <c r="D92" s="18">
        <v>10</v>
      </c>
      <c r="E92" s="71">
        <v>12.6</v>
      </c>
      <c r="F92" s="72">
        <f t="shared" si="6"/>
        <v>126</v>
      </c>
      <c r="G92" s="41"/>
      <c r="I92" s="71">
        <v>6.87</v>
      </c>
      <c r="J92" s="71">
        <v>12</v>
      </c>
      <c r="K92" s="71">
        <v>10.68</v>
      </c>
      <c r="L92" s="71"/>
      <c r="M92" s="26">
        <f t="shared" si="5"/>
        <v>9.85</v>
      </c>
    </row>
    <row r="93" spans="1:13" ht="25.5">
      <c r="A93" s="40">
        <f t="shared" si="7"/>
        <v>78</v>
      </c>
      <c r="B93" s="6" t="s">
        <v>120</v>
      </c>
      <c r="C93" s="5" t="s">
        <v>1</v>
      </c>
      <c r="D93" s="18">
        <v>36</v>
      </c>
      <c r="E93" s="71">
        <v>2.07</v>
      </c>
      <c r="F93" s="72">
        <f t="shared" si="6"/>
        <v>74.52</v>
      </c>
      <c r="G93" s="41"/>
      <c r="I93" s="71">
        <v>1.41</v>
      </c>
      <c r="J93" s="71">
        <v>1.97</v>
      </c>
      <c r="K93" s="71">
        <v>1.68</v>
      </c>
      <c r="L93" s="71"/>
      <c r="M93" s="26">
        <f t="shared" si="5"/>
        <v>1.6866666666666665</v>
      </c>
    </row>
    <row r="94" spans="1:13" ht="25.5">
      <c r="A94" s="40">
        <f t="shared" si="7"/>
        <v>79</v>
      </c>
      <c r="B94" s="8" t="s">
        <v>121</v>
      </c>
      <c r="C94" s="5" t="s">
        <v>1</v>
      </c>
      <c r="D94" s="18">
        <v>50</v>
      </c>
      <c r="E94" s="71">
        <v>1.71</v>
      </c>
      <c r="F94" s="72">
        <f t="shared" si="6"/>
        <v>85.5</v>
      </c>
      <c r="G94" s="41"/>
      <c r="I94" s="71">
        <v>0.79</v>
      </c>
      <c r="J94" s="71">
        <v>1.63</v>
      </c>
      <c r="K94" s="71">
        <v>0.82</v>
      </c>
      <c r="L94" s="71"/>
      <c r="M94" s="26">
        <f t="shared" si="5"/>
        <v>1.0799999999999998</v>
      </c>
    </row>
    <row r="95" spans="1:13" ht="25.5">
      <c r="A95" s="40">
        <f t="shared" si="7"/>
        <v>80</v>
      </c>
      <c r="B95" s="8" t="s">
        <v>122</v>
      </c>
      <c r="C95" s="5" t="s">
        <v>1</v>
      </c>
      <c r="D95" s="18">
        <v>50</v>
      </c>
      <c r="E95" s="71">
        <v>1.69</v>
      </c>
      <c r="F95" s="72">
        <f t="shared" si="6"/>
        <v>84.5</v>
      </c>
      <c r="G95" s="41"/>
      <c r="I95" s="71">
        <v>0.73</v>
      </c>
      <c r="J95" s="71">
        <v>1.61</v>
      </c>
      <c r="K95" s="71">
        <v>0.76</v>
      </c>
      <c r="L95" s="71"/>
      <c r="M95" s="26">
        <f t="shared" si="5"/>
        <v>1.0333333333333332</v>
      </c>
    </row>
    <row r="96" spans="1:13" ht="25.5">
      <c r="A96" s="40">
        <f t="shared" si="7"/>
        <v>81</v>
      </c>
      <c r="B96" s="8" t="s">
        <v>123</v>
      </c>
      <c r="C96" s="5" t="s">
        <v>1</v>
      </c>
      <c r="D96" s="18">
        <v>14</v>
      </c>
      <c r="E96" s="71">
        <v>2.18</v>
      </c>
      <c r="F96" s="72">
        <f t="shared" si="6"/>
        <v>30.52</v>
      </c>
      <c r="G96" s="41"/>
      <c r="I96" s="71">
        <v>1.22</v>
      </c>
      <c r="J96" s="71">
        <v>2.08</v>
      </c>
      <c r="K96" s="71">
        <v>1.28</v>
      </c>
      <c r="L96" s="71"/>
      <c r="M96" s="26">
        <f t="shared" si="5"/>
        <v>1.5266666666666666</v>
      </c>
    </row>
    <row r="97" spans="1:13" ht="25.5">
      <c r="A97" s="40">
        <f t="shared" si="7"/>
        <v>82</v>
      </c>
      <c r="B97" s="6" t="s">
        <v>124</v>
      </c>
      <c r="C97" s="5" t="s">
        <v>1</v>
      </c>
      <c r="D97" s="18">
        <v>10</v>
      </c>
      <c r="E97" s="71">
        <v>0.75</v>
      </c>
      <c r="F97" s="72">
        <f t="shared" si="6"/>
        <v>7.5</v>
      </c>
      <c r="G97" s="41"/>
      <c r="I97" s="71">
        <v>0.53</v>
      </c>
      <c r="J97" s="71">
        <v>1.21</v>
      </c>
      <c r="K97" s="71">
        <v>0.72</v>
      </c>
      <c r="L97" s="71"/>
      <c r="M97" s="26">
        <f t="shared" si="5"/>
        <v>0.82</v>
      </c>
    </row>
    <row r="98" spans="1:13" ht="25.5">
      <c r="A98" s="40">
        <f t="shared" si="7"/>
        <v>83</v>
      </c>
      <c r="B98" s="6" t="s">
        <v>125</v>
      </c>
      <c r="C98" s="5" t="s">
        <v>1</v>
      </c>
      <c r="D98" s="18">
        <v>6</v>
      </c>
      <c r="E98" s="71">
        <v>0.75</v>
      </c>
      <c r="F98" s="72">
        <f t="shared" si="6"/>
        <v>4.5</v>
      </c>
      <c r="G98" s="41"/>
      <c r="I98" s="71">
        <v>0.53</v>
      </c>
      <c r="J98" s="71">
        <v>1.21</v>
      </c>
      <c r="K98" s="71">
        <v>0.72</v>
      </c>
      <c r="L98" s="71"/>
      <c r="M98" s="26">
        <f>AVERAGE(I98:L98)</f>
        <v>0.82</v>
      </c>
    </row>
    <row r="99" spans="1:13" ht="13.5" thickBot="1">
      <c r="A99" s="73">
        <f>A98+1</f>
        <v>84</v>
      </c>
      <c r="B99" s="74" t="s">
        <v>126</v>
      </c>
      <c r="C99" s="75" t="s">
        <v>1</v>
      </c>
      <c r="D99" s="76">
        <v>5</v>
      </c>
      <c r="E99" s="77">
        <v>24</v>
      </c>
      <c r="F99" s="78">
        <f t="shared" si="6"/>
        <v>120</v>
      </c>
      <c r="G99" s="59"/>
      <c r="I99" s="71">
        <v>18.7</v>
      </c>
      <c r="J99" s="71">
        <v>23</v>
      </c>
      <c r="K99" s="71">
        <v>19.2</v>
      </c>
      <c r="L99" s="71"/>
      <c r="M99" s="26">
        <f t="shared" si="5"/>
        <v>20.3</v>
      </c>
    </row>
    <row r="100" ht="15.75">
      <c r="G100" s="45">
        <f>SUM(F85:F99)</f>
        <v>12345.139999999998</v>
      </c>
    </row>
    <row r="101" ht="12.75">
      <c r="G101" s="12"/>
    </row>
    <row r="102" spans="6:7" ht="15">
      <c r="F102" s="48" t="s">
        <v>20</v>
      </c>
      <c r="G102" s="20">
        <f>G48+G83+G100</f>
        <v>16234.159999999998</v>
      </c>
    </row>
    <row r="103" spans="6:8" ht="15.75" thickBot="1">
      <c r="F103" s="48" t="s">
        <v>127</v>
      </c>
      <c r="G103" s="20">
        <f>G102*0.23</f>
        <v>3733.8567999999996</v>
      </c>
      <c r="H103" s="19"/>
    </row>
    <row r="104" spans="6:8" ht="15.75" thickBot="1">
      <c r="F104" s="48" t="s">
        <v>12</v>
      </c>
      <c r="G104" s="21">
        <f>G102+G103</f>
        <v>19968.016799999998</v>
      </c>
      <c r="H104" s="19"/>
    </row>
    <row r="105" spans="6:8" ht="15">
      <c r="F105" s="49"/>
      <c r="G105" s="29"/>
      <c r="H105" s="19"/>
    </row>
    <row r="106" spans="2:5" ht="15.75">
      <c r="B106" s="25" t="s">
        <v>128</v>
      </c>
      <c r="C106" s="24"/>
      <c r="D106" s="22"/>
      <c r="E106" s="25" t="s">
        <v>129</v>
      </c>
    </row>
    <row r="107" spans="2:5" ht="15.75">
      <c r="B107" s="25" t="s">
        <v>21</v>
      </c>
      <c r="C107" s="24"/>
      <c r="D107" s="22"/>
      <c r="E107" s="25" t="s">
        <v>22</v>
      </c>
    </row>
    <row r="108" spans="2:5" ht="15.75">
      <c r="B108" s="25" t="s">
        <v>26</v>
      </c>
      <c r="C108" s="24"/>
      <c r="D108" s="24"/>
      <c r="E108" s="32"/>
    </row>
    <row r="109" spans="2:5" ht="15.75">
      <c r="B109" s="23"/>
      <c r="C109" s="24"/>
      <c r="D109" s="24"/>
      <c r="E109" s="32"/>
    </row>
    <row r="110" spans="2:4" ht="15.75">
      <c r="B110" s="23"/>
      <c r="C110" s="24"/>
      <c r="D110" s="30"/>
    </row>
    <row r="111" spans="2:5" ht="15.75">
      <c r="B111" s="30" t="s">
        <v>27</v>
      </c>
      <c r="C111" s="24"/>
      <c r="D111" s="30"/>
      <c r="E111" s="30" t="s">
        <v>49</v>
      </c>
    </row>
    <row r="112" spans="2:5" ht="15">
      <c r="B112" s="30" t="s">
        <v>25</v>
      </c>
      <c r="E112" s="30" t="s">
        <v>25</v>
      </c>
    </row>
  </sheetData>
  <sheetProtection/>
  <mergeCells count="7">
    <mergeCell ref="D1:G5"/>
    <mergeCell ref="A6:F6"/>
    <mergeCell ref="A7:A8"/>
    <mergeCell ref="B7:B8"/>
    <mergeCell ref="C7:C8"/>
    <mergeCell ref="D7:D8"/>
    <mergeCell ref="E7:G7"/>
  </mergeCells>
  <printOptions/>
  <pageMargins left="0.75" right="0.55" top="0.5" bottom="0.63" header="0.5" footer="0.38"/>
  <pageSetup fitToHeight="0" fitToWidth="0" horizontalDpi="600" verticalDpi="600" orientation="portrait" paperSize="9" scale="84" r:id="rId1"/>
  <headerFooter alignWithMargins="0"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2018-08-28T09:47:09Z</cp:lastPrinted>
  <dcterms:created xsi:type="dcterms:W3CDTF">2011-05-13T10:29:25Z</dcterms:created>
  <dcterms:modified xsi:type="dcterms:W3CDTF">2018-11-15T06:13:21Z</dcterms:modified>
  <cp:category/>
  <cp:version/>
  <cp:contentType/>
  <cp:contentStatus/>
</cp:coreProperties>
</file>